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3-Basic Financial - (Pages 40-81) FY 2025\"/>
    </mc:Choice>
  </mc:AlternateContent>
  <xr:revisionPtr revIDLastSave="0" documentId="13_ncr:1_{C13BB467-6DE9-4B45-B30C-54AEE9280431}" xr6:coauthVersionLast="36" xr6:coauthVersionMax="47" xr10:uidLastSave="{00000000-0000-0000-0000-000000000000}"/>
  <bookViews>
    <workbookView xWindow="0" yWindow="0" windowWidth="23040" windowHeight="10800" firstSheet="1" activeTab="1" xr2:uid="{3AF6813E-1849-4520-89CA-75BA40C2DA22}"/>
  </bookViews>
  <sheets>
    <sheet name="Acerno_Cache_XXXXX" sheetId="6" state="veryHidden" r:id="rId1"/>
    <sheet name="page 44" sheetId="1" r:id="rId2"/>
    <sheet name="page 48" sheetId="2" r:id="rId3"/>
    <sheet name="page 52" sheetId="5" r:id="rId4"/>
  </sheets>
  <definedNames>
    <definedName name="_Index_Sheet__Kutools_">#REF!</definedName>
    <definedName name="_xlnm.Print_Area" localSheetId="1">'page 44'!$A$1:$M$75</definedName>
    <definedName name="_xlnm.Print_Area" localSheetId="2">'page 48'!$A$1:$M$72</definedName>
    <definedName name="_xlnm.Print_Area" localSheetId="3">'page 52'!$A$1:$I$60</definedName>
    <definedName name="Z_0204C0BD_4938_4868_9FA2_7B8D3D761C86_.wvu.Cols" localSheetId="3" hidden="1">'page 52'!$H:$H</definedName>
    <definedName name="Z_0204C0BD_4938_4868_9FA2_7B8D3D761C86_.wvu.PrintArea" localSheetId="1" hidden="1">'page 44'!$A$1:$M$75</definedName>
    <definedName name="Z_0204C0BD_4938_4868_9FA2_7B8D3D761C86_.wvu.PrintArea" localSheetId="2" hidden="1">'page 48'!$A$1:$M$72</definedName>
    <definedName name="Z_0204C0BD_4938_4868_9FA2_7B8D3D761C86_.wvu.PrintArea" localSheetId="3" hidden="1">'page 52'!$A$1:$I$60</definedName>
    <definedName name="Z_0204C0BD_4938_4868_9FA2_7B8D3D761C86_.wvu.Rows" localSheetId="1" hidden="1">'page 44'!$47:$48</definedName>
    <definedName name="Z_0204C0BD_4938_4868_9FA2_7B8D3D761C86_.wvu.Rows" localSheetId="2" hidden="1">'page 48'!$20:$20,'page 48'!$39:$39,'page 48'!$56:$56,'page 48'!$64:$64</definedName>
    <definedName name="Z_0204C0BD_4938_4868_9FA2_7B8D3D761C86_.wvu.Rows" localSheetId="3" hidden="1">'page 52'!$40:$40</definedName>
    <definedName name="Z_8BA2C53C_3332_42B2_8917_BE782F5CD567_.wvu.Cols" localSheetId="3" hidden="1">'page 52'!$H:$H</definedName>
    <definedName name="Z_8BA2C53C_3332_42B2_8917_BE782F5CD567_.wvu.PrintArea" localSheetId="1" hidden="1">'page 44'!$A$1:$M$75</definedName>
    <definedName name="Z_8BA2C53C_3332_42B2_8917_BE782F5CD567_.wvu.PrintArea" localSheetId="2" hidden="1">'page 48'!$A$1:$M$72</definedName>
    <definedName name="Z_8BA2C53C_3332_42B2_8917_BE782F5CD567_.wvu.PrintArea" localSheetId="3" hidden="1">'page 52'!$A$1:$I$60</definedName>
    <definedName name="Z_8BA2C53C_3332_42B2_8917_BE782F5CD567_.wvu.Rows" localSheetId="1" hidden="1">'page 44'!$24:$27</definedName>
    <definedName name="Z_8BA2C53C_3332_42B2_8917_BE782F5CD567_.wvu.Rows" localSheetId="2" hidden="1">'page 48'!$39:$39,'page 48'!$56:$56</definedName>
    <definedName name="Z_8BA2C53C_3332_42B2_8917_BE782F5CD567_.wvu.Rows" localSheetId="3" hidden="1">'page 52'!$40:$40,'page 52'!$51:$51</definedName>
    <definedName name="Z_9AA6EC35_F91D_4895_A855_B6B28BAF1F1B_.wvu.Cols" localSheetId="3" hidden="1">'page 52'!$H:$H</definedName>
    <definedName name="Z_9AA6EC35_F91D_4895_A855_B6B28BAF1F1B_.wvu.PrintArea" localSheetId="1" hidden="1">'page 44'!$A$1:$M$75</definedName>
    <definedName name="Z_9AA6EC35_F91D_4895_A855_B6B28BAF1F1B_.wvu.PrintArea" localSheetId="2" hidden="1">'page 48'!$A$1:$M$72</definedName>
    <definedName name="Z_9AA6EC35_F91D_4895_A855_B6B28BAF1F1B_.wvu.PrintArea" localSheetId="3" hidden="1">'page 52'!$A$1:$I$60</definedName>
    <definedName name="Z_9AA6EC35_F91D_4895_A855_B6B28BAF1F1B_.wvu.Rows" localSheetId="1" hidden="1">'page 44'!$17:$17,'page 44'!$24:$27,'page 44'!$33:$33,'page 44'!$38:$38,'page 44'!$40:$40,'page 44'!$45:$46,'page 44'!$52:$52,'page 44'!$61:$62</definedName>
    <definedName name="Z_9AA6EC35_F91D_4895_A855_B6B28BAF1F1B_.wvu.Rows" localSheetId="2" hidden="1">'page 48'!$20:$20,'page 48'!$39:$40,'page 48'!$56:$56,'page 48'!$64:$64</definedName>
    <definedName name="Z_9AA6EC35_F91D_4895_A855_B6B28BAF1F1B_.wvu.Rows" localSheetId="3" hidden="1">'page 52'!$18:$18,'page 52'!$40:$40,'page 52'!$51:$51</definedName>
    <definedName name="Z_E498135F_B0EE_49FA_B886_C182879C4380_.wvu.Cols" localSheetId="3" hidden="1">'page 52'!$H:$H</definedName>
    <definedName name="Z_E498135F_B0EE_49FA_B886_C182879C4380_.wvu.PrintArea" localSheetId="1" hidden="1">'page 44'!$A$1:$M$75</definedName>
    <definedName name="Z_E498135F_B0EE_49FA_B886_C182879C4380_.wvu.PrintArea" localSheetId="2" hidden="1">'page 48'!$A$1:$M$72</definedName>
    <definedName name="Z_E498135F_B0EE_49FA_B886_C182879C4380_.wvu.PrintArea" localSheetId="3" hidden="1">'page 52'!$A$1:$I$60</definedName>
    <definedName name="Z_E498135F_B0EE_49FA_B886_C182879C4380_.wvu.Rows" localSheetId="1" hidden="1">'page 44'!$24:$27</definedName>
    <definedName name="Z_E498135F_B0EE_49FA_B886_C182879C4380_.wvu.Rows" localSheetId="2" hidden="1">'page 48'!$39:$39,'page 48'!$56:$56</definedName>
    <definedName name="Z_E498135F_B0EE_49FA_B886_C182879C4380_.wvu.Rows" localSheetId="3" hidden="1">'page 52'!$40:$40,'page 52'!$51:$51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5" l="1"/>
  <c r="E53" i="5"/>
  <c r="C53" i="5"/>
  <c r="I52" i="5"/>
  <c r="I51" i="5"/>
  <c r="I50" i="5"/>
  <c r="I49" i="5"/>
  <c r="I48" i="5"/>
  <c r="G43" i="5"/>
  <c r="G64" i="5" s="1"/>
  <c r="E43" i="5"/>
  <c r="E64" i="5" s="1"/>
  <c r="C43" i="5"/>
  <c r="C64" i="5" s="1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G22" i="5"/>
  <c r="G65" i="5" s="1"/>
  <c r="E22" i="5"/>
  <c r="E65" i="5" s="1"/>
  <c r="C22" i="5"/>
  <c r="C65" i="5" s="1"/>
  <c r="I21" i="5"/>
  <c r="I20" i="5"/>
  <c r="I19" i="5"/>
  <c r="I18" i="5"/>
  <c r="I17" i="5"/>
  <c r="I16" i="5"/>
  <c r="I15" i="5"/>
  <c r="I14" i="5"/>
  <c r="I13" i="5"/>
  <c r="I12" i="5"/>
  <c r="M57" i="2"/>
  <c r="M44" i="2"/>
  <c r="M43" i="2"/>
  <c r="M17" i="2"/>
  <c r="M67" i="1"/>
  <c r="M66" i="1"/>
  <c r="M65" i="1"/>
  <c r="M47" i="1"/>
  <c r="M40" i="1"/>
  <c r="M21" i="1"/>
  <c r="M20" i="1"/>
  <c r="M15" i="1"/>
  <c r="M11" i="1"/>
  <c r="M67" i="2"/>
  <c r="G65" i="2"/>
  <c r="E65" i="2"/>
  <c r="M64" i="2"/>
  <c r="M63" i="2"/>
  <c r="K62" i="2"/>
  <c r="K65" i="2" s="1"/>
  <c r="M59" i="2"/>
  <c r="M58" i="2"/>
  <c r="M56" i="2"/>
  <c r="M54" i="2"/>
  <c r="K46" i="2"/>
  <c r="K48" i="2" s="1"/>
  <c r="G46" i="2"/>
  <c r="E46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6" i="2"/>
  <c r="K22" i="2"/>
  <c r="G22" i="2"/>
  <c r="E22" i="2"/>
  <c r="M20" i="2"/>
  <c r="M19" i="2"/>
  <c r="M16" i="2"/>
  <c r="M14" i="2"/>
  <c r="M13" i="2"/>
  <c r="M12" i="2"/>
  <c r="M10" i="2"/>
  <c r="M9" i="2"/>
  <c r="K68" i="1"/>
  <c r="G68" i="1"/>
  <c r="E68" i="1"/>
  <c r="C68" i="1"/>
  <c r="M62" i="1"/>
  <c r="M61" i="1"/>
  <c r="K57" i="1"/>
  <c r="G57" i="1"/>
  <c r="E57" i="1"/>
  <c r="E69" i="1" s="1"/>
  <c r="E77" i="1" s="1"/>
  <c r="C57" i="1"/>
  <c r="M55" i="1"/>
  <c r="M54" i="1"/>
  <c r="M53" i="1"/>
  <c r="M52" i="1"/>
  <c r="M51" i="1"/>
  <c r="G48" i="1"/>
  <c r="E48" i="1"/>
  <c r="C48" i="1"/>
  <c r="C69" i="1" s="1"/>
  <c r="C77" i="1" s="1"/>
  <c r="M46" i="1"/>
  <c r="M44" i="1"/>
  <c r="M42" i="1"/>
  <c r="M39" i="1"/>
  <c r="M38" i="1"/>
  <c r="M37" i="1"/>
  <c r="M36" i="1"/>
  <c r="M35" i="1"/>
  <c r="M33" i="1"/>
  <c r="K27" i="1"/>
  <c r="I27" i="1"/>
  <c r="G27" i="1"/>
  <c r="E27" i="1"/>
  <c r="C27" i="1"/>
  <c r="M25" i="1"/>
  <c r="M27" i="1" s="1"/>
  <c r="G22" i="1"/>
  <c r="E22" i="1"/>
  <c r="C22" i="1"/>
  <c r="M19" i="1"/>
  <c r="M17" i="1"/>
  <c r="M14" i="1"/>
  <c r="M13" i="1"/>
  <c r="I22" i="5" l="1"/>
  <c r="I65" i="5" s="1"/>
  <c r="E48" i="2"/>
  <c r="E66" i="2" s="1"/>
  <c r="E68" i="2" s="1"/>
  <c r="E75" i="2" s="1"/>
  <c r="E45" i="5"/>
  <c r="E54" i="5" s="1"/>
  <c r="M45" i="2"/>
  <c r="I43" i="5"/>
  <c r="I64" i="5" s="1"/>
  <c r="I53" i="5"/>
  <c r="C65" i="2"/>
  <c r="C45" i="5"/>
  <c r="C54" i="5" s="1"/>
  <c r="M61" i="2"/>
  <c r="M15" i="2"/>
  <c r="M21" i="2"/>
  <c r="G48" i="2"/>
  <c r="G66" i="2" s="1"/>
  <c r="G68" i="2" s="1"/>
  <c r="M27" i="2"/>
  <c r="M62" i="2"/>
  <c r="G69" i="1"/>
  <c r="G77" i="1" s="1"/>
  <c r="M11" i="2"/>
  <c r="M60" i="2"/>
  <c r="M64" i="1"/>
  <c r="I46" i="2"/>
  <c r="M41" i="2"/>
  <c r="M18" i="1"/>
  <c r="E78" i="1"/>
  <c r="G78" i="1"/>
  <c r="G75" i="2"/>
  <c r="M51" i="2"/>
  <c r="M16" i="1"/>
  <c r="K66" i="2"/>
  <c r="K68" i="2" s="1"/>
  <c r="C22" i="2"/>
  <c r="C46" i="2"/>
  <c r="M55" i="2"/>
  <c r="G45" i="5"/>
  <c r="G54" i="5" s="1"/>
  <c r="G57" i="5" s="1"/>
  <c r="I45" i="5" l="1"/>
  <c r="I54" i="5" s="1"/>
  <c r="M46" i="2"/>
  <c r="M25" i="2"/>
  <c r="M53" i="2"/>
  <c r="I65" i="2"/>
  <c r="M65" i="2" s="1"/>
  <c r="C48" i="2"/>
  <c r="C66" i="2" s="1"/>
  <c r="C68" i="2" s="1"/>
  <c r="K22" i="1"/>
  <c r="K75" i="2"/>
  <c r="K78" i="1"/>
  <c r="M10" i="1"/>
  <c r="M22" i="1" s="1"/>
  <c r="I22" i="1"/>
  <c r="C75" i="2" l="1"/>
  <c r="C78" i="1"/>
  <c r="M18" i="2"/>
  <c r="I22" i="2"/>
  <c r="I57" i="1"/>
  <c r="M56" i="1"/>
  <c r="M57" i="1" s="1"/>
  <c r="K48" i="1"/>
  <c r="K69" i="1" s="1"/>
  <c r="K77" i="1" s="1"/>
  <c r="M41" i="1"/>
  <c r="I48" i="1"/>
  <c r="M32" i="1"/>
  <c r="M60" i="1"/>
  <c r="M68" i="1" s="1"/>
  <c r="I68" i="1"/>
  <c r="M48" i="1" l="1"/>
  <c r="M69" i="1" s="1"/>
  <c r="I69" i="1"/>
  <c r="I77" i="1" s="1"/>
  <c r="I48" i="2"/>
  <c r="I66" i="2" s="1"/>
  <c r="I68" i="2" s="1"/>
  <c r="M22" i="2"/>
  <c r="M48" i="2" l="1"/>
  <c r="M66" i="2" s="1"/>
  <c r="M77" i="1"/>
  <c r="I75" i="2"/>
  <c r="M68" i="2"/>
  <c r="I78" i="1"/>
  <c r="M75" i="2" l="1"/>
  <c r="M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Zoriat Agayeva</author>
  </authors>
  <commentList>
    <comment ref="A17" authorId="0" shapeId="0" xr:uid="{FF5387B5-BCDE-420E-9C2F-D9A9D4260F5A}">
      <text>
        <r>
          <rPr>
            <b/>
            <sz val="10"/>
            <color indexed="81"/>
            <rFont val="Tahoma"/>
            <family val="2"/>
          </rPr>
          <t>Zoriat Agayeva:</t>
        </r>
        <r>
          <rPr>
            <sz val="10"/>
            <color indexed="81"/>
            <rFont val="Tahoma"/>
            <family val="2"/>
          </rPr>
          <t xml:space="preserve">
No Mortgage rcvble both in FY2013 and  in FY 2012 - should this line stay in the schedule?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tc={8506276D-ACBC-46AC-9B7F-661CFEF0B61D}</author>
  </authors>
  <commentList>
    <comment ref="M77" authorId="0" shapeId="0" xr:uid="{8506276D-ACBC-46AC-9B7F-661CFEF0B61D}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This is due to restatement line.  Everything is ok</t>
        </r>
      </text>
    </comment>
  </commentList>
</comments>
</file>

<file path=xl/sharedStrings.xml><?xml version="1.0" encoding="utf-8"?>
<sst xmlns="http://schemas.openxmlformats.org/spreadsheetml/2006/main" count="254" uniqueCount="188">
  <si>
    <t>THE CITY OF NEW YORK</t>
  </si>
  <si>
    <t>GOVERNMENTAL FUNDS</t>
  </si>
  <si>
    <t>BALANCE SHEET</t>
  </si>
  <si>
    <t>JUNE 30, 2025</t>
  </si>
  <si>
    <t>(in thousands)</t>
  </si>
  <si>
    <t>General Fund</t>
  </si>
  <si>
    <t>Capital Projects Fund</t>
  </si>
  <si>
    <t>General Debt Service Fund</t>
  </si>
  <si>
    <t xml:space="preserve">Nonmajor Governmental Funds </t>
  </si>
  <si>
    <t>Adjustments/ Eliminations</t>
  </si>
  <si>
    <t>Total 
Governmental 
Funds</t>
  </si>
  <si>
    <t xml:space="preserve">    Cash and cash equivalents………………...…………………………………………..</t>
  </si>
  <si>
    <t>$</t>
  </si>
  <si>
    <t>Investments……………………..………………...……………</t>
  </si>
  <si>
    <t>Accounts receivable:</t>
  </si>
  <si>
    <t>Real estate taxes (less allowance for uncollectible amounts of  $273,874)…………………………………………</t>
  </si>
  <si>
    <t>Federal, State and other aid……………………………………………………………..</t>
  </si>
  <si>
    <t>Taxes other than real estate…………………………………………………….</t>
  </si>
  <si>
    <t>Other receivables, net………………………………………………..</t>
  </si>
  <si>
    <t>Mortgage loans and interest receivable (less allowance for uncollectible amounts of $332,792)…………………………………</t>
  </si>
  <si>
    <t>Due from component units, net…………………………………………………….</t>
  </si>
  <si>
    <t>Restricted cash and investments…………………………………………………….</t>
  </si>
  <si>
    <t>Other assets………………………………………………………</t>
  </si>
  <si>
    <t>Other deferred outflows of resources</t>
  </si>
  <si>
    <t>Total Deferred outflows of Resources……….……</t>
  </si>
  <si>
    <t xml:space="preserve">    Accounts payable and accrued </t>
  </si>
  <si>
    <t xml:space="preserve">       liabilities…………………………………………………….………………………………………………….</t>
  </si>
  <si>
    <t>Bond anticipation notes payable…………………………………………………….</t>
  </si>
  <si>
    <t xml:space="preserve">    Accrued tax refunds:</t>
  </si>
  <si>
    <t xml:space="preserve">        Real estate taxes………………………………………</t>
  </si>
  <si>
    <t xml:space="preserve">        Personal income tax…………………………………………………….</t>
  </si>
  <si>
    <t xml:space="preserve">        Other…………………………………………………….</t>
  </si>
  <si>
    <t xml:space="preserve">   Net pension liability………………………………</t>
  </si>
  <si>
    <t xml:space="preserve">    Accrued judgments and claims…………………………………………………….</t>
  </si>
  <si>
    <t xml:space="preserve">    Unearned revenue………………………………………………...…………………………………………..…..</t>
  </si>
  <si>
    <t xml:space="preserve">    Due to other funds…………………………………………………….</t>
  </si>
  <si>
    <t xml:space="preserve">    Due to component units, net…………………………………………………….</t>
  </si>
  <si>
    <t xml:space="preserve">    Estimated disallowance of Federal, State</t>
  </si>
  <si>
    <t xml:space="preserve">       and other aid……………………………………………….</t>
  </si>
  <si>
    <t xml:space="preserve">   Payable for investment securities </t>
  </si>
  <si>
    <t xml:space="preserve">      purchased…………………………………………………….</t>
  </si>
  <si>
    <t xml:space="preserve">    Other liabilities…………………………………………...…………………………………………..……………</t>
  </si>
  <si>
    <t xml:space="preserve">    Prepaid real estate taxes……………………………………………...…………………………………………..…</t>
  </si>
  <si>
    <t xml:space="preserve">     Personal Income Tax Revenue…………………</t>
  </si>
  <si>
    <t xml:space="preserve">    Grant advances…………………………………………….</t>
  </si>
  <si>
    <t xml:space="preserve">    Uncollected real estate taxes…………………………………………………….</t>
  </si>
  <si>
    <t xml:space="preserve">    Taxes other than real estate…………………………………………………….</t>
  </si>
  <si>
    <t xml:space="preserve">    Other deferred inflows of resources………………...…………………………………………..…………….</t>
  </si>
  <si>
    <t>FUND BALANCES (DEFICITS):</t>
  </si>
  <si>
    <t xml:space="preserve">    Nonspendable…………………………….……………………...…………………………………………..….</t>
  </si>
  <si>
    <t>General Fund……………………………</t>
  </si>
  <si>
    <t>Prepaid expenses………………………………..</t>
  </si>
  <si>
    <t xml:space="preserve">    Spendable:</t>
  </si>
  <si>
    <t xml:space="preserve">    Restricted………………………………………………...…………………………………………..…</t>
  </si>
  <si>
    <t xml:space="preserve">    Committed………………………………...…………………………………………..……………………......</t>
  </si>
  <si>
    <t xml:space="preserve">    Assigned…………….……………………...…………………………………………..……………………..</t>
  </si>
  <si>
    <t xml:space="preserve">    Unassigned….……………………………………...…………………………………………..……………..</t>
  </si>
  <si>
    <t xml:space="preserve">The reconciliation of the fund balances of governmental funds to the net position (deficit) of governmental activities in the Statement </t>
  </si>
  <si>
    <t>of Net Position is presented in an accompanying schedule.</t>
  </si>
  <si>
    <t>See accompanying notes to financial statements.</t>
  </si>
  <si>
    <t>STATEMENT OF REVENUES, EXPENDITURES, AND CHANGES IN FUND BALANCES</t>
  </si>
  <si>
    <t>FOR THE YEAR ENDED JUNE 30, 2025</t>
  </si>
  <si>
    <t xml:space="preserve">    Real estate taxes……………………………………………………</t>
  </si>
  <si>
    <t>Sales and use taxes……………………………………………………</t>
  </si>
  <si>
    <t>Personal income tax……………………………………………………</t>
  </si>
  <si>
    <t>Other income taxes……………………………………………………</t>
  </si>
  <si>
    <t>Other taxes………………………………………………………….</t>
  </si>
  <si>
    <t>Federal, State and other categorical aid……………………………………………………</t>
  </si>
  <si>
    <t>Unrestricted Federal and State aid……………………………………………………</t>
  </si>
  <si>
    <t>Charges for services……………………………………………………</t>
  </si>
  <si>
    <t>Tobacco settlement……………………………………………………</t>
  </si>
  <si>
    <t>Investment income……………………………………………………</t>
  </si>
  <si>
    <t>Interest on mortgages, net……………………………………………………</t>
  </si>
  <si>
    <t>Unrealized loss on investment……………………………………</t>
  </si>
  <si>
    <t>Other revenues……………………………………………………</t>
  </si>
  <si>
    <t>General government……………………………………………………</t>
  </si>
  <si>
    <t>Public safety and judicial……………………………………………………</t>
  </si>
  <si>
    <t>Education……………………………………………………</t>
  </si>
  <si>
    <t>City University……………………………………………………</t>
  </si>
  <si>
    <t>Social services……………………………………………………</t>
  </si>
  <si>
    <t>Environmental protection……………………………………………………</t>
  </si>
  <si>
    <t>Transportation services……………………………………………………</t>
  </si>
  <si>
    <t>Parks, recreation and cultural activities……………………………………………………</t>
  </si>
  <si>
    <t>Housing………………………………………………………………</t>
  </si>
  <si>
    <t>Health (including payments to NYC Health + Hospitals)……………………………………………………</t>
  </si>
  <si>
    <t>Libraries……………………………………………………………..</t>
  </si>
  <si>
    <t>Pensions……………………………………………………………..</t>
  </si>
  <si>
    <t>Judgments and claims……………………………………………………</t>
  </si>
  <si>
    <t>Fringe benefits and other benefit payments……………………………………………………</t>
  </si>
  <si>
    <t>Grant to The State of New York………………………………….</t>
  </si>
  <si>
    <t>Cost of Bond Issuance………………………………………</t>
  </si>
  <si>
    <t>Debt Service:</t>
  </si>
  <si>
    <t>Redemptions……………………………………………………</t>
  </si>
  <si>
    <t>Rental payments ……………………………………………………</t>
  </si>
  <si>
    <t xml:space="preserve">Excess (deficiency) of revenues </t>
  </si>
  <si>
    <t>Transfers from (to) General Fund……………………………………………………</t>
  </si>
  <si>
    <t xml:space="preserve">Transfers from (to) Nonmajor Capital Projects </t>
  </si>
  <si>
    <t>Funds…………………………………………………………………</t>
  </si>
  <si>
    <t>Transfers from (to) Nonmajor Special Revenue Funds, net..</t>
  </si>
  <si>
    <t>Principal amount of bonds issued……………………………………………………</t>
  </si>
  <si>
    <t>Income from sale of rate cap……………………………………………………</t>
  </si>
  <si>
    <t>Bond premium…………………………………………..</t>
  </si>
  <si>
    <t>Leases……………………………………………..</t>
  </si>
  <si>
    <t>Other financing source - refunding debt issued……………………………………………………</t>
  </si>
  <si>
    <t>Transfers from (to) Capital Projects Fund……………………………………………</t>
  </si>
  <si>
    <t>Transfers from (to) General Debt Service Fund……………………………………………………</t>
  </si>
  <si>
    <t>Transfers from (to) Nonmajor Debt Service Funds, net ……………………………………………………</t>
  </si>
  <si>
    <t>Payments to refunded bond escrow holder……………………………………………………</t>
  </si>
  <si>
    <t>Transfer of residual liability due to Water Board…………</t>
  </si>
  <si>
    <t>Net change in fund balances……………………………………………………</t>
  </si>
  <si>
    <t xml:space="preserve">    Restatement of beginning net position………………………</t>
  </si>
  <si>
    <t>The reconciliation of the net change in fund balances of governmental funds to the change in net position of governmental</t>
  </si>
  <si>
    <t>activities in the Statement of Net Position is presented in an accompanying schedule.</t>
  </si>
  <si>
    <t>I:\GASB 34 Project Plan\Division Financials &amp; Schedules_2019\Basic Financials\Fund_FS_20</t>
  </si>
  <si>
    <t>GENERAL FUND</t>
  </si>
  <si>
    <t>STATEMENT OF REVENUES, EXPENDITURES</t>
  </si>
  <si>
    <t xml:space="preserve"> AND CHANGES IN FUND BALANCE</t>
  </si>
  <si>
    <t>BUDGET AND ACTUAL</t>
  </si>
  <si>
    <t xml:space="preserve">Better (Worse) </t>
  </si>
  <si>
    <t>Budget</t>
  </si>
  <si>
    <t xml:space="preserve">Than Modified </t>
  </si>
  <si>
    <t>Adopted</t>
  </si>
  <si>
    <t>Modified</t>
  </si>
  <si>
    <t>Actual</t>
  </si>
  <si>
    <t>Real estate taxes…………………………………………………..</t>
  </si>
  <si>
    <t>Sales and use taxes……………………………………………………..</t>
  </si>
  <si>
    <t>Personal income tax………………………………………………….</t>
  </si>
  <si>
    <t>Other income taxes…………………………………………</t>
  </si>
  <si>
    <t>Other taxes…………………………………………………………….</t>
  </si>
  <si>
    <t>Federal, State and other categorical aid…………………………………………</t>
  </si>
  <si>
    <t>Unrestricted Federal and State aid…………………………………………</t>
  </si>
  <si>
    <t>Charges for services……………………………………………..</t>
  </si>
  <si>
    <t>Investment income………………………………………………….</t>
  </si>
  <si>
    <t>Other revenues……………………………………………………..</t>
  </si>
  <si>
    <t>Total revenues………………………………………………..</t>
  </si>
  <si>
    <t>General government……………………………………………..</t>
  </si>
  <si>
    <t>Public safety and judicial…………………………………………</t>
  </si>
  <si>
    <t>Education…………………………………………………………..</t>
  </si>
  <si>
    <t>City University……………………………………………………….</t>
  </si>
  <si>
    <t>Social services…………………………………………………………</t>
  </si>
  <si>
    <t>Environmental protection………………………………………………..</t>
  </si>
  <si>
    <t>Transportation services………………………………………………..</t>
  </si>
  <si>
    <t>Parks, recreation and cultural activities………………………………………………..</t>
  </si>
  <si>
    <t>Housing……………………………………………………………..</t>
  </si>
  <si>
    <t>Health (including payments to NYC Health + Hospitals)………………………………………………..</t>
  </si>
  <si>
    <t>Libraries…………………………………………………………….</t>
  </si>
  <si>
    <t>Pensions…………………………………………………………….</t>
  </si>
  <si>
    <t>Judgments and claims………………………………………………..</t>
  </si>
  <si>
    <t xml:space="preserve">Fringe benefits and other benefit </t>
  </si>
  <si>
    <t>payments………………………………………………………….</t>
  </si>
  <si>
    <t>Other…………………………………………………………….</t>
  </si>
  <si>
    <t>Total expenditures………………………………………………..</t>
  </si>
  <si>
    <t>Excess of revenues</t>
  </si>
  <si>
    <t xml:space="preserve"> over expenditures………………………………………………..</t>
  </si>
  <si>
    <t>Principal amount of bonds issued………………………………..</t>
  </si>
  <si>
    <t>Transfer to Nonmajor Debt Service Fund………………………………………………..</t>
  </si>
  <si>
    <t>Transfer from Nonmajor Debt Service Fund……</t>
  </si>
  <si>
    <t>Transfer to New York City Capital Projects Fund ………</t>
  </si>
  <si>
    <t>Transfers and other payments for debt service, net…………………………………..</t>
  </si>
  <si>
    <t>Total other financing uses………………………………………………..</t>
  </si>
  <si>
    <t>EXCESS OF REVENUES OVER EXPENDITURES AND OTHER FINANCING USES</t>
  </si>
  <si>
    <t>FUND BALANCE AT BEGINNING OF YEAR  ………………………………………………..</t>
  </si>
  <si>
    <t>FUND BALANCE AT END OF YEAR………………………………………………..</t>
  </si>
  <si>
    <t>Total expenditures</t>
  </si>
  <si>
    <t>Total revenues</t>
  </si>
  <si>
    <t>ASSETS:</t>
  </si>
  <si>
    <t>Due from other funds …………………………………………………….</t>
  </si>
  <si>
    <r>
      <rPr>
        <b/>
        <sz val="11"/>
        <rFont val="Times New Roman"/>
        <family val="1"/>
      </rPr>
      <t xml:space="preserve">              Total assets</t>
    </r>
    <r>
      <rPr>
        <sz val="11"/>
        <rFont val="Times New Roman"/>
        <family val="1"/>
      </rPr>
      <t>…………………………………………………….</t>
    </r>
  </si>
  <si>
    <t>DEFFERED OUTFLOWS OF RESOURCES:</t>
  </si>
  <si>
    <t>LIABILITIES:</t>
  </si>
  <si>
    <r>
      <rPr>
        <b/>
        <sz val="11"/>
        <rFont val="Times New Roman"/>
        <family val="1"/>
      </rPr>
      <t xml:space="preserve">              Total liabilities</t>
    </r>
    <r>
      <rPr>
        <sz val="11"/>
        <rFont val="Times New Roman"/>
        <family val="1"/>
      </rPr>
      <t>…………………………………………………….</t>
    </r>
  </si>
  <si>
    <t>DEFERRED INFLOWS OF RESOURCES:</t>
  </si>
  <si>
    <r>
      <rPr>
        <b/>
        <sz val="11"/>
        <rFont val="Times New Roman"/>
        <family val="1"/>
      </rPr>
      <t xml:space="preserve">              Total deferred inflows of resources</t>
    </r>
    <r>
      <rPr>
        <sz val="11"/>
        <rFont val="Times New Roman"/>
        <family val="1"/>
      </rPr>
      <t>……….……</t>
    </r>
  </si>
  <si>
    <r>
      <rPr>
        <b/>
        <sz val="11"/>
        <rFont val="Times New Roman"/>
        <family val="1"/>
      </rPr>
      <t>Total fund balances (deficit)</t>
    </r>
    <r>
      <rPr>
        <sz val="11"/>
        <rFont val="Times New Roman"/>
        <family val="1"/>
      </rPr>
      <t>…………………………………………………….</t>
    </r>
  </si>
  <si>
    <r>
      <rPr>
        <b/>
        <sz val="11"/>
        <rFont val="Times New Roman"/>
        <family val="1"/>
      </rPr>
      <t>Total liabilities, deferred inflows of resources and fund balances</t>
    </r>
    <r>
      <rPr>
        <sz val="11"/>
        <rFont val="Times New Roman"/>
        <family val="1"/>
      </rPr>
      <t>……………….</t>
    </r>
  </si>
  <si>
    <t>REVENUES:</t>
  </si>
  <si>
    <r>
      <rPr>
        <b/>
        <sz val="11"/>
        <rFont val="Times New Roman"/>
        <family val="1"/>
      </rPr>
      <t>Total revenues</t>
    </r>
    <r>
      <rPr>
        <sz val="11"/>
        <rFont val="Times New Roman"/>
        <family val="1"/>
      </rPr>
      <t>……………………………………………………</t>
    </r>
  </si>
  <si>
    <t>EXPENDITURES:</t>
  </si>
  <si>
    <t>Administrative and other ……………………………………………………</t>
  </si>
  <si>
    <t>Interest  …………………………………………………………………</t>
  </si>
  <si>
    <r>
      <rPr>
        <b/>
        <sz val="11"/>
        <rFont val="Times New Roman"/>
        <family val="1"/>
      </rPr>
      <t>Total expenditures</t>
    </r>
    <r>
      <rPr>
        <sz val="11"/>
        <rFont val="Times New Roman"/>
        <family val="1"/>
      </rPr>
      <t>……………………………………………………</t>
    </r>
  </si>
  <si>
    <r>
      <rPr>
        <b/>
        <sz val="11"/>
        <rFont val="Times New Roman"/>
        <family val="1"/>
      </rPr>
      <t>over expenditures</t>
    </r>
    <r>
      <rPr>
        <sz val="11"/>
        <rFont val="Times New Roman"/>
        <family val="1"/>
      </rPr>
      <t>……………………………………………………</t>
    </r>
  </si>
  <si>
    <t>OTHER FINANCING SOURCES (USES):</t>
  </si>
  <si>
    <r>
      <rPr>
        <b/>
        <sz val="11"/>
        <rFont val="Times New Roman"/>
        <family val="1"/>
      </rPr>
      <t>Total other financing sources (uses)</t>
    </r>
    <r>
      <rPr>
        <sz val="11"/>
        <rFont val="Times New Roman"/>
        <family val="1"/>
      </rPr>
      <t>………………………………………………</t>
    </r>
  </si>
  <si>
    <r>
      <rPr>
        <b/>
        <sz val="11"/>
        <rFont val="Times New Roman"/>
        <family val="1"/>
      </rPr>
      <t>FUND BALANCES (DEFICIT) AT BEGINNING OF YEAR</t>
    </r>
    <r>
      <rPr>
        <sz val="11"/>
        <rFont val="Times New Roman"/>
        <family val="1"/>
      </rPr>
      <t>……………………………………………………</t>
    </r>
  </si>
  <si>
    <r>
      <rPr>
        <b/>
        <sz val="11"/>
        <rFont val="Times New Roman"/>
        <family val="1"/>
      </rPr>
      <t>FUND BALANCES (DEFICIT) AT END OF YEAR</t>
    </r>
    <r>
      <rPr>
        <sz val="11"/>
        <rFont val="Times New Roman"/>
        <family val="1"/>
      </rPr>
      <t>……………………………………………………</t>
    </r>
  </si>
  <si>
    <t>Interest on short-term borrowings ……………………………………</t>
  </si>
  <si>
    <t>Lease payments for debt service 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</si>
</sst>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d\,\ yyyy"/>
    <numFmt numFmtId="165" formatCode="_(&quot;$&quot;* #,##0_);_(&quot;$&quot;* \(#,##0\);_(&quot;$&quot;* &quot;-&quot;??_);_(@_)"/>
  </numFmts>
  <fonts count="11" x14ac:knownFonts="1">
    <font>
      <sz val="10"/>
      <name val="Arial"/>
    </font>
    <font>
      <sz val="10"/>
      <name val="Arial"/>
      <family val="2"/>
    </font>
    <font>
      <sz val="11"/>
      <color theme="1"/>
      <name val="Times New Roman"/>
      <family val="1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b/>
      <sz val="11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color theme="0"/>
      <name val="Times New Roman"/>
      <family val="1"/>
    </font>
    <font>
      <vertAlign val="super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5">
    <xf numFmtId="0" fontId="0" fillId="0" borderId="0" xfId="0"/>
    <xf numFmtId="41" fontId="2" fillId="2" borderId="0" xfId="0" applyNumberFormat="1" applyFont="1" applyFill="1" applyAlignment="1">
      <alignment horizontal="right"/>
    </xf>
    <xf numFmtId="41" fontId="2" fillId="2" borderId="0" xfId="0" applyNumberFormat="1" applyFont="1" applyFill="1"/>
    <xf numFmtId="41" fontId="2" fillId="0" borderId="0" xfId="0" applyNumberFormat="1" applyFont="1"/>
    <xf numFmtId="41" fontId="2" fillId="0" borderId="0" xfId="0" applyNumberFormat="1" applyFont="1" applyAlignment="1">
      <alignment horizontal="right"/>
    </xf>
    <xf numFmtId="0" fontId="5" fillId="0" borderId="0" xfId="0" applyFont="1" applyAlignment="1">
      <alignment horizontal="centerContinuous" wrapText="1"/>
    </xf>
    <xf numFmtId="0" fontId="6" fillId="0" borderId="0" xfId="0" applyFont="1" applyAlignment="1">
      <alignment horizontal="centerContinuous" wrapText="1"/>
    </xf>
    <xf numFmtId="3" fontId="7" fillId="0" borderId="0" xfId="0" applyNumberFormat="1" applyFont="1" applyAlignment="1">
      <alignment horizontal="centerContinuous"/>
    </xf>
    <xf numFmtId="0" fontId="7" fillId="0" borderId="0" xfId="0" applyFont="1" applyAlignment="1">
      <alignment horizontal="centerContinuous"/>
    </xf>
    <xf numFmtId="38" fontId="7" fillId="0" borderId="0" xfId="0" applyNumberFormat="1" applyFont="1" applyAlignment="1">
      <alignment horizontal="centerContinuous"/>
    </xf>
    <xf numFmtId="0" fontId="6" fillId="0" borderId="0" xfId="0" applyFont="1"/>
    <xf numFmtId="0" fontId="7" fillId="0" borderId="0" xfId="0" applyFont="1" applyAlignment="1">
      <alignment horizontal="centerContinuous" wrapText="1"/>
    </xf>
    <xf numFmtId="0" fontId="7" fillId="0" borderId="0" xfId="0" quotePrefix="1" applyFont="1" applyAlignment="1">
      <alignment horizontal="centerContinuous" wrapText="1"/>
    </xf>
    <xf numFmtId="164" fontId="7" fillId="0" borderId="0" xfId="0" applyNumberFormat="1" applyFont="1" applyAlignment="1">
      <alignment horizontal="centerContinuous" wrapText="1"/>
    </xf>
    <xf numFmtId="41" fontId="7" fillId="0" borderId="0" xfId="0" applyNumberFormat="1" applyFont="1" applyAlignment="1">
      <alignment horizontal="left" wrapText="1"/>
    </xf>
    <xf numFmtId="3" fontId="5" fillId="0" borderId="0" xfId="0" applyNumberFormat="1" applyFont="1" applyAlignment="1">
      <alignment horizontal="centerContinuous"/>
    </xf>
    <xf numFmtId="3" fontId="7" fillId="0" borderId="0" xfId="0" applyNumberFormat="1" applyFont="1"/>
    <xf numFmtId="0" fontId="8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38" fontId="5" fillId="0" borderId="0" xfId="0" applyNumberFormat="1" applyFont="1" applyAlignment="1">
      <alignment horizontal="centerContinuous"/>
    </xf>
    <xf numFmtId="0" fontId="7" fillId="0" borderId="0" xfId="0" applyFont="1"/>
    <xf numFmtId="0" fontId="7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38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38" fontId="7" fillId="0" borderId="0" xfId="0" applyNumberFormat="1" applyFont="1"/>
    <xf numFmtId="0" fontId="7" fillId="0" borderId="0" xfId="0" applyFont="1" applyAlignment="1">
      <alignment horizontal="right"/>
    </xf>
    <xf numFmtId="41" fontId="7" fillId="0" borderId="0" xfId="0" applyNumberFormat="1" applyFont="1"/>
    <xf numFmtId="41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wrapText="1" indent="1"/>
    </xf>
    <xf numFmtId="0" fontId="7" fillId="0" borderId="0" xfId="0" applyFont="1" applyAlignment="1">
      <alignment horizontal="left" vertical="center" wrapText="1" indent="2" readingOrder="1"/>
    </xf>
    <xf numFmtId="0" fontId="7" fillId="0" borderId="0" xfId="0" applyFont="1" applyAlignment="1">
      <alignment horizontal="left" indent="2"/>
    </xf>
    <xf numFmtId="41" fontId="7" fillId="0" borderId="1" xfId="0" applyNumberFormat="1" applyFont="1" applyBorder="1"/>
    <xf numFmtId="41" fontId="7" fillId="0" borderId="1" xfId="0" applyNumberFormat="1" applyFont="1" applyBorder="1" applyAlignment="1">
      <alignment horizontal="right"/>
    </xf>
    <xf numFmtId="41" fontId="7" fillId="0" borderId="2" xfId="0" applyNumberFormat="1" applyFont="1" applyBorder="1"/>
    <xf numFmtId="0" fontId="7" fillId="0" borderId="0" xfId="0" applyFont="1" applyAlignment="1">
      <alignment horizontal="left" indent="5"/>
    </xf>
    <xf numFmtId="0" fontId="5" fillId="2" borderId="0" xfId="0" applyFont="1" applyFill="1"/>
    <xf numFmtId="0" fontId="6" fillId="2" borderId="0" xfId="0" applyFont="1" applyFill="1"/>
    <xf numFmtId="10" fontId="7" fillId="0" borderId="0" xfId="0" applyNumberFormat="1" applyFont="1"/>
    <xf numFmtId="0" fontId="7" fillId="2" borderId="0" xfId="0" applyFont="1" applyFill="1" applyAlignment="1">
      <alignment horizontal="left" indent="1"/>
    </xf>
    <xf numFmtId="0" fontId="5" fillId="2" borderId="0" xfId="0" applyFont="1" applyFill="1" applyAlignment="1">
      <alignment horizontal="left"/>
    </xf>
    <xf numFmtId="0" fontId="7" fillId="2" borderId="0" xfId="0" applyFont="1" applyFill="1" applyAlignment="1">
      <alignment horizontal="left" indent="5"/>
    </xf>
    <xf numFmtId="0" fontId="6" fillId="2" borderId="0" xfId="0" applyFont="1" applyFill="1" applyAlignment="1">
      <alignment horizontal="right"/>
    </xf>
    <xf numFmtId="41" fontId="7" fillId="2" borderId="3" xfId="0" applyNumberFormat="1" applyFont="1" applyFill="1" applyBorder="1"/>
    <xf numFmtId="41" fontId="7" fillId="0" borderId="3" xfId="0" applyNumberFormat="1" applyFont="1" applyBorder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 wrapText="1" indent="3"/>
    </xf>
    <xf numFmtId="41" fontId="6" fillId="0" borderId="0" xfId="0" applyNumberFormat="1" applyFont="1"/>
    <xf numFmtId="0" fontId="7" fillId="0" borderId="0" xfId="0" applyFont="1" applyAlignment="1">
      <alignment horizontal="left" indent="3"/>
    </xf>
    <xf numFmtId="0" fontId="7" fillId="2" borderId="0" xfId="0" applyFont="1" applyFill="1"/>
    <xf numFmtId="0" fontId="5" fillId="0" borderId="0" xfId="0" applyFont="1"/>
    <xf numFmtId="41" fontId="7" fillId="0" borderId="0" xfId="0" applyNumberFormat="1" applyFont="1" applyAlignment="1">
      <alignment wrapText="1"/>
    </xf>
    <xf numFmtId="0" fontId="7" fillId="0" borderId="0" xfId="0" applyFont="1" applyAlignment="1">
      <alignment horizontal="left" indent="4"/>
    </xf>
    <xf numFmtId="41" fontId="7" fillId="0" borderId="4" xfId="0" applyNumberFormat="1" applyFont="1" applyBorder="1"/>
    <xf numFmtId="41" fontId="6" fillId="0" borderId="0" xfId="0" applyNumberFormat="1" applyFont="1" applyAlignment="1">
      <alignment wrapText="1"/>
    </xf>
    <xf numFmtId="0" fontId="7" fillId="0" borderId="0" xfId="0" applyFont="1" applyAlignment="1">
      <alignment horizontal="left"/>
    </xf>
    <xf numFmtId="41" fontId="5" fillId="3" borderId="0" xfId="0" applyNumberFormat="1" applyFont="1" applyFill="1"/>
    <xf numFmtId="41" fontId="5" fillId="3" borderId="0" xfId="0" applyNumberFormat="1" applyFont="1" applyFill="1" applyAlignment="1">
      <alignment wrapText="1"/>
    </xf>
    <xf numFmtId="38" fontId="5" fillId="0" borderId="0" xfId="0" applyNumberFormat="1" applyFont="1"/>
    <xf numFmtId="38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indent="4"/>
    </xf>
    <xf numFmtId="0" fontId="7" fillId="0" borderId="0" xfId="0" applyFont="1" applyAlignment="1">
      <alignment horizontal="left" wrapText="1" indent="4"/>
    </xf>
    <xf numFmtId="41" fontId="7" fillId="0" borderId="0" xfId="0" applyNumberFormat="1" applyFont="1" applyFill="1"/>
    <xf numFmtId="0" fontId="6" fillId="0" borderId="0" xfId="0" applyFont="1" applyFill="1"/>
    <xf numFmtId="43" fontId="6" fillId="0" borderId="0" xfId="1" applyFont="1" applyFill="1" applyBorder="1" applyProtection="1"/>
    <xf numFmtId="38" fontId="7" fillId="0" borderId="0" xfId="0" applyNumberFormat="1" applyFont="1" applyFill="1"/>
    <xf numFmtId="41" fontId="7" fillId="0" borderId="3" xfId="0" applyNumberFormat="1" applyFont="1" applyFill="1" applyBorder="1"/>
    <xf numFmtId="43" fontId="9" fillId="4" borderId="0" xfId="0" applyNumberFormat="1" applyFont="1" applyFill="1"/>
    <xf numFmtId="41" fontId="7" fillId="0" borderId="0" xfId="0" applyNumberFormat="1" applyFont="1" applyAlignment="1">
      <alignment horizontal="centerContinuous"/>
    </xf>
    <xf numFmtId="41" fontId="6" fillId="0" borderId="0" xfId="0" applyNumberFormat="1" applyFont="1" applyAlignment="1">
      <alignment horizontal="centerContinuous"/>
    </xf>
    <xf numFmtId="41" fontId="7" fillId="0" borderId="0" xfId="0" applyNumberFormat="1" applyFont="1" applyAlignment="1">
      <alignment horizontal="centerContinuous" vertical="center"/>
    </xf>
    <xf numFmtId="0" fontId="7" fillId="0" borderId="0" xfId="0" applyFont="1" applyAlignment="1">
      <alignment horizontal="left" wrapText="1"/>
    </xf>
    <xf numFmtId="41" fontId="5" fillId="0" borderId="0" xfId="0" applyNumberFormat="1" applyFont="1"/>
    <xf numFmtId="41" fontId="5" fillId="0" borderId="0" xfId="0" applyNumberFormat="1" applyFont="1" applyAlignment="1">
      <alignment horizontal="centerContinuous"/>
    </xf>
    <xf numFmtId="41" fontId="5" fillId="0" borderId="1" xfId="0" applyNumberFormat="1" applyFont="1" applyBorder="1" applyAlignment="1">
      <alignment horizontal="centerContinuous" wrapText="1"/>
    </xf>
    <xf numFmtId="41" fontId="6" fillId="0" borderId="1" xfId="0" applyNumberFormat="1" applyFont="1" applyBorder="1" applyAlignment="1">
      <alignment horizontal="centerContinuous"/>
    </xf>
    <xf numFmtId="41" fontId="5" fillId="0" borderId="1" xfId="0" applyNumberFormat="1" applyFont="1" applyBorder="1" applyAlignment="1">
      <alignment horizontal="center" wrapText="1"/>
    </xf>
    <xf numFmtId="41" fontId="5" fillId="0" borderId="0" xfId="0" applyNumberFormat="1" applyFont="1" applyAlignment="1">
      <alignment horizontal="center" wrapText="1"/>
    </xf>
    <xf numFmtId="41" fontId="7" fillId="0" borderId="0" xfId="0" applyNumberFormat="1" applyFont="1" applyAlignment="1">
      <alignment horizontal="center"/>
    </xf>
    <xf numFmtId="0" fontId="5" fillId="0" borderId="0" xfId="0" applyFont="1" applyAlignment="1">
      <alignment horizontal="left" indent="3"/>
    </xf>
    <xf numFmtId="41" fontId="7" fillId="0" borderId="5" xfId="0" applyNumberFormat="1" applyFont="1" applyBorder="1"/>
    <xf numFmtId="44" fontId="7" fillId="0" borderId="4" xfId="2" applyFont="1" applyFill="1" applyBorder="1" applyProtection="1"/>
    <xf numFmtId="165" fontId="7" fillId="0" borderId="4" xfId="2" applyNumberFormat="1" applyFont="1" applyFill="1" applyBorder="1" applyProtection="1"/>
    <xf numFmtId="0" fontId="7" fillId="2" borderId="0" xfId="0" applyFont="1" applyFill="1" applyAlignment="1" applyProtection="1">
      <alignment horizontal="left"/>
      <protection locked="0"/>
    </xf>
    <xf numFmtId="41" fontId="7" fillId="2" borderId="0" xfId="0" applyNumberFormat="1" applyFont="1" applyFill="1"/>
    <xf numFmtId="41" fontId="6" fillId="0" borderId="0" xfId="0" applyNumberFormat="1" applyFont="1" applyFill="1"/>
    <xf numFmtId="0" fontId="10" fillId="0" borderId="0" xfId="0" applyFont="1" applyFill="1" applyAlignment="1">
      <alignment horizontal="left" wrapText="1"/>
    </xf>
    <xf numFmtId="0" fontId="10" fillId="0" borderId="0" xfId="0" applyFont="1" applyFill="1"/>
    <xf numFmtId="0" fontId="0" fillId="0" borderId="0" xfId="0" applyAlignment="1">
      <alignment shrinkToFi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arburton-Thompson, Jacqueline" id="{EA742CF7-99A9-421D-866C-E047D8F28DE1}" userId="S::jwarbur@comptroller.nyc.gov::0d4be11d-6415-4d0e-b332-f6d5914f820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78" dT="2022-10-07T16:55:04.43" personId="{EA742CF7-99A9-421D-866C-E047D8F28DE1}" id="{8506276D-ACBC-46AC-9B7F-661CFEF0B61D}">
    <text>This is due to restatement line.  Everything is ok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A1A5-9050-4C67-B7D7-F73B6973B74B}">
  <dimension ref="A1"/>
  <sheetViews>
    <sheetView workbookViewId="0"/>
  </sheetViews>
  <sheetFormatPr defaultRowHeight="13.2" x14ac:dyDescent="0.25"/>
  <cols>
    <col min="1" max="16384" width="8.88671875" style="94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025E-E553-4DCD-8EFD-D406BEA0DF17}">
  <sheetPr codeName="Sheet1">
    <pageSetUpPr fitToPage="1"/>
  </sheetPr>
  <dimension ref="A1:P81"/>
  <sheetViews>
    <sheetView showZeros="0" tabSelected="1" zoomScaleNormal="100" zoomScaleSheetLayoutView="80" workbookViewId="0">
      <selection activeCell="N2" sqref="N2"/>
    </sheetView>
  </sheetViews>
  <sheetFormatPr defaultColWidth="9.109375" defaultRowHeight="13.8" x14ac:dyDescent="0.25"/>
  <cols>
    <col min="1" max="1" width="42.109375" style="21" customWidth="1"/>
    <col min="2" max="2" width="2.44140625" style="29" bestFit="1" customWidth="1"/>
    <col min="3" max="3" width="15.44140625" style="16" bestFit="1" customWidth="1"/>
    <col min="4" max="4" width="2.5546875" style="16" customWidth="1"/>
    <col min="5" max="5" width="17.109375" style="16" bestFit="1" customWidth="1"/>
    <col min="6" max="6" width="2.109375" style="20" customWidth="1"/>
    <col min="7" max="7" width="15.44140625" style="20" customWidth="1"/>
    <col min="8" max="8" width="2.44140625" style="20" bestFit="1" customWidth="1"/>
    <col min="9" max="9" width="15.44140625" style="30" bestFit="1" customWidth="1"/>
    <col min="10" max="10" width="2.109375" style="20" customWidth="1"/>
    <col min="11" max="11" width="13.109375" style="30" customWidth="1"/>
    <col min="12" max="12" width="2.109375" style="20" customWidth="1"/>
    <col min="13" max="13" width="15.44140625" style="20" bestFit="1" customWidth="1"/>
    <col min="14" max="14" width="9.109375" style="10"/>
    <col min="15" max="15" width="10.88671875" style="10" bestFit="1" customWidth="1"/>
    <col min="16" max="16" width="12.44140625" style="10" customWidth="1"/>
    <col min="17" max="16384" width="9.109375" style="10"/>
  </cols>
  <sheetData>
    <row r="1" spans="1:16" x14ac:dyDescent="0.25">
      <c r="A1" s="5" t="s">
        <v>0</v>
      </c>
      <c r="B1" s="6"/>
      <c r="C1" s="7"/>
      <c r="D1" s="7"/>
      <c r="E1" s="7"/>
      <c r="F1" s="8"/>
      <c r="G1" s="8"/>
      <c r="H1" s="8"/>
      <c r="I1" s="9"/>
      <c r="J1" s="8"/>
      <c r="K1" s="9"/>
      <c r="L1" s="8"/>
      <c r="M1" s="8"/>
    </row>
    <row r="2" spans="1:16" x14ac:dyDescent="0.25">
      <c r="A2" s="5" t="s">
        <v>1</v>
      </c>
      <c r="B2" s="11"/>
      <c r="C2" s="7"/>
      <c r="D2" s="7"/>
      <c r="E2" s="7"/>
      <c r="F2" s="8"/>
      <c r="G2" s="8"/>
      <c r="H2" s="8"/>
      <c r="I2" s="9"/>
      <c r="J2" s="8"/>
      <c r="K2" s="9"/>
      <c r="L2" s="8"/>
      <c r="M2" s="8"/>
    </row>
    <row r="3" spans="1:16" x14ac:dyDescent="0.25">
      <c r="A3" s="5" t="s">
        <v>2</v>
      </c>
      <c r="B3" s="6"/>
      <c r="C3" s="7"/>
      <c r="D3" s="7"/>
      <c r="E3" s="7"/>
      <c r="F3" s="8"/>
      <c r="G3" s="8"/>
      <c r="H3" s="8"/>
      <c r="I3" s="9"/>
      <c r="J3" s="8"/>
      <c r="K3" s="9"/>
      <c r="L3" s="8"/>
      <c r="M3" s="8"/>
    </row>
    <row r="4" spans="1:16" x14ac:dyDescent="0.25">
      <c r="A4" s="12" t="s">
        <v>3</v>
      </c>
      <c r="B4" s="13"/>
      <c r="C4" s="7"/>
      <c r="D4" s="7"/>
      <c r="E4" s="7"/>
      <c r="F4" s="8"/>
      <c r="G4" s="8"/>
      <c r="H4" s="8"/>
      <c r="I4" s="9"/>
      <c r="J4" s="8"/>
      <c r="K4" s="9"/>
      <c r="L4" s="8"/>
      <c r="M4" s="8"/>
    </row>
    <row r="5" spans="1:16" x14ac:dyDescent="0.25">
      <c r="A5" s="11" t="s">
        <v>4</v>
      </c>
      <c r="B5" s="11"/>
      <c r="C5" s="7"/>
      <c r="D5" s="7"/>
      <c r="E5" s="7"/>
      <c r="F5" s="8"/>
      <c r="G5" s="8"/>
      <c r="H5" s="8"/>
      <c r="I5" s="9"/>
      <c r="J5" s="8"/>
      <c r="K5" s="9"/>
      <c r="L5" s="8"/>
      <c r="M5" s="8"/>
    </row>
    <row r="7" spans="1:16" x14ac:dyDescent="0.25">
      <c r="A7" s="14"/>
      <c r="B7" s="15"/>
      <c r="C7" s="7"/>
      <c r="D7" s="15"/>
      <c r="F7" s="17"/>
      <c r="G7" s="18"/>
      <c r="H7" s="18"/>
      <c r="I7" s="19"/>
      <c r="J7" s="18"/>
      <c r="K7" s="19"/>
      <c r="L7" s="18"/>
    </row>
    <row r="8" spans="1:16" ht="41.4" x14ac:dyDescent="0.25">
      <c r="B8" s="22"/>
      <c r="C8" s="23" t="s">
        <v>5</v>
      </c>
      <c r="D8" s="22"/>
      <c r="E8" s="24" t="s">
        <v>6</v>
      </c>
      <c r="F8" s="25"/>
      <c r="G8" s="24" t="s">
        <v>7</v>
      </c>
      <c r="H8" s="26"/>
      <c r="I8" s="27" t="s">
        <v>8</v>
      </c>
      <c r="J8" s="26"/>
      <c r="K8" s="27" t="s">
        <v>9</v>
      </c>
      <c r="L8" s="26"/>
      <c r="M8" s="24" t="s">
        <v>10</v>
      </c>
      <c r="N8" s="26"/>
      <c r="O8" s="26"/>
      <c r="P8" s="26"/>
    </row>
    <row r="9" spans="1:16" x14ac:dyDescent="0.25">
      <c r="A9" s="28" t="s">
        <v>165</v>
      </c>
    </row>
    <row r="10" spans="1:16" x14ac:dyDescent="0.25">
      <c r="A10" s="20" t="s">
        <v>11</v>
      </c>
      <c r="B10" s="31" t="s">
        <v>12</v>
      </c>
      <c r="C10" s="32">
        <v>17680091</v>
      </c>
      <c r="D10" s="31" t="s">
        <v>12</v>
      </c>
      <c r="E10" s="32">
        <v>550272</v>
      </c>
      <c r="F10" s="31" t="s">
        <v>12</v>
      </c>
      <c r="G10" s="32">
        <v>0</v>
      </c>
      <c r="H10" s="31" t="s">
        <v>12</v>
      </c>
      <c r="I10" s="33">
        <v>234515</v>
      </c>
      <c r="J10" s="31" t="s">
        <v>12</v>
      </c>
      <c r="K10" s="32">
        <v>0</v>
      </c>
      <c r="L10" s="31" t="s">
        <v>12</v>
      </c>
      <c r="M10" s="32">
        <f>SUM(B10:L10)</f>
        <v>18464878</v>
      </c>
    </row>
    <row r="11" spans="1:16" x14ac:dyDescent="0.25">
      <c r="A11" s="34" t="s">
        <v>13</v>
      </c>
      <c r="B11" s="31"/>
      <c r="C11" s="32">
        <v>394671</v>
      </c>
      <c r="E11" s="32">
        <v>0</v>
      </c>
      <c r="G11" s="32">
        <v>0</v>
      </c>
      <c r="I11" s="33">
        <v>2707702</v>
      </c>
      <c r="K11" s="32">
        <v>0</v>
      </c>
      <c r="M11" s="32">
        <f>SUM(B11:L11)</f>
        <v>3102373</v>
      </c>
    </row>
    <row r="12" spans="1:16" ht="15.6" customHeight="1" x14ac:dyDescent="0.25">
      <c r="A12" s="35" t="s">
        <v>14</v>
      </c>
      <c r="B12" s="31"/>
      <c r="C12" s="32"/>
      <c r="E12" s="32"/>
      <c r="G12" s="32"/>
      <c r="I12" s="33"/>
      <c r="K12" s="32"/>
      <c r="M12" s="32"/>
    </row>
    <row r="13" spans="1:16" ht="48.75" customHeight="1" x14ac:dyDescent="0.25">
      <c r="A13" s="36" t="s">
        <v>15</v>
      </c>
      <c r="B13" s="31"/>
      <c r="C13" s="32">
        <v>433602</v>
      </c>
      <c r="E13" s="32">
        <v>0</v>
      </c>
      <c r="G13" s="32">
        <v>0</v>
      </c>
      <c r="I13" s="33">
        <v>0</v>
      </c>
      <c r="K13" s="32">
        <v>0</v>
      </c>
      <c r="M13" s="32">
        <f t="shared" ref="M13:M21" si="0">SUM(B13:L13)</f>
        <v>433602</v>
      </c>
    </row>
    <row r="14" spans="1:16" x14ac:dyDescent="0.25">
      <c r="A14" s="37" t="s">
        <v>16</v>
      </c>
      <c r="B14" s="31"/>
      <c r="C14" s="32">
        <v>14082727</v>
      </c>
      <c r="E14" s="32">
        <v>1196488</v>
      </c>
      <c r="G14" s="32">
        <v>0</v>
      </c>
      <c r="I14" s="33">
        <v>0</v>
      </c>
      <c r="K14" s="32">
        <v>0</v>
      </c>
      <c r="M14" s="32">
        <f t="shared" si="0"/>
        <v>15279215</v>
      </c>
    </row>
    <row r="15" spans="1:16" x14ac:dyDescent="0.25">
      <c r="A15" s="37" t="s">
        <v>17</v>
      </c>
      <c r="B15" s="31"/>
      <c r="C15" s="32">
        <v>9942322</v>
      </c>
      <c r="E15" s="32">
        <v>0</v>
      </c>
      <c r="G15" s="32">
        <v>0</v>
      </c>
      <c r="I15" s="33">
        <v>1267539</v>
      </c>
      <c r="K15" s="32">
        <v>0</v>
      </c>
      <c r="M15" s="32">
        <f t="shared" si="0"/>
        <v>11209861</v>
      </c>
    </row>
    <row r="16" spans="1:16" x14ac:dyDescent="0.25">
      <c r="A16" s="37" t="s">
        <v>18</v>
      </c>
      <c r="B16" s="31"/>
      <c r="C16" s="32">
        <v>2928030</v>
      </c>
      <c r="E16" s="32">
        <v>0</v>
      </c>
      <c r="G16" s="32">
        <v>0</v>
      </c>
      <c r="I16" s="33">
        <v>422229</v>
      </c>
      <c r="K16" s="32">
        <v>0</v>
      </c>
      <c r="M16" s="32">
        <f t="shared" si="0"/>
        <v>3350259</v>
      </c>
    </row>
    <row r="17" spans="1:16" ht="36.75" hidden="1" customHeight="1" x14ac:dyDescent="0.25">
      <c r="A17" s="35" t="s">
        <v>19</v>
      </c>
      <c r="B17" s="31"/>
      <c r="C17" s="32">
        <v>0</v>
      </c>
      <c r="E17" s="32">
        <v>0</v>
      </c>
      <c r="G17" s="32">
        <v>0</v>
      </c>
      <c r="I17" s="33">
        <v>0</v>
      </c>
      <c r="K17" s="32">
        <v>0</v>
      </c>
      <c r="M17" s="32">
        <f t="shared" si="0"/>
        <v>0</v>
      </c>
    </row>
    <row r="18" spans="1:16" x14ac:dyDescent="0.25">
      <c r="A18" s="34" t="s">
        <v>166</v>
      </c>
      <c r="B18" s="31"/>
      <c r="C18" s="32">
        <v>5045878</v>
      </c>
      <c r="E18" s="32">
        <v>57272</v>
      </c>
      <c r="G18" s="32">
        <v>0</v>
      </c>
      <c r="I18" s="33">
        <v>1057763</v>
      </c>
      <c r="K18" s="32">
        <v>-1057763</v>
      </c>
      <c r="M18" s="32">
        <f>SUM(B18:L18)</f>
        <v>5103150</v>
      </c>
    </row>
    <row r="19" spans="1:16" x14ac:dyDescent="0.25">
      <c r="A19" s="34" t="s">
        <v>20</v>
      </c>
      <c r="B19" s="31"/>
      <c r="C19" s="32">
        <v>7316389</v>
      </c>
      <c r="E19" s="32">
        <v>799082</v>
      </c>
      <c r="G19" s="32">
        <v>0</v>
      </c>
      <c r="I19" s="33">
        <v>0</v>
      </c>
      <c r="K19" s="32">
        <v>0</v>
      </c>
      <c r="M19" s="32">
        <f>SUM(B19:L19)</f>
        <v>8115471</v>
      </c>
    </row>
    <row r="20" spans="1:16" x14ac:dyDescent="0.25">
      <c r="A20" s="34" t="s">
        <v>21</v>
      </c>
      <c r="B20" s="31"/>
      <c r="C20" s="32">
        <v>2037323</v>
      </c>
      <c r="E20" s="32">
        <v>1437382</v>
      </c>
      <c r="G20" s="32">
        <v>1457481</v>
      </c>
      <c r="I20" s="33">
        <v>2459838</v>
      </c>
      <c r="K20" s="32">
        <v>0</v>
      </c>
      <c r="M20" s="32">
        <f t="shared" si="0"/>
        <v>7392024</v>
      </c>
    </row>
    <row r="21" spans="1:16" x14ac:dyDescent="0.25">
      <c r="A21" s="34" t="s">
        <v>22</v>
      </c>
      <c r="B21" s="31"/>
      <c r="C21" s="38">
        <v>0</v>
      </c>
      <c r="E21" s="38">
        <v>167159</v>
      </c>
      <c r="G21" s="38">
        <v>0</v>
      </c>
      <c r="I21" s="39">
        <v>207894</v>
      </c>
      <c r="K21" s="38">
        <v>0</v>
      </c>
      <c r="M21" s="38">
        <f t="shared" si="0"/>
        <v>375053</v>
      </c>
    </row>
    <row r="22" spans="1:16" ht="14.4" thickBot="1" x14ac:dyDescent="0.3">
      <c r="A22" s="20" t="s">
        <v>167</v>
      </c>
      <c r="B22" s="31"/>
      <c r="C22" s="40">
        <f>SUM(C10:C21)</f>
        <v>59861033</v>
      </c>
      <c r="D22" s="31" t="s">
        <v>12</v>
      </c>
      <c r="E22" s="40">
        <f>SUM(E10:E21)</f>
        <v>4207655</v>
      </c>
      <c r="F22" s="31" t="s">
        <v>12</v>
      </c>
      <c r="G22" s="40">
        <f>SUM(G10:G21)</f>
        <v>1457481</v>
      </c>
      <c r="H22" s="31" t="s">
        <v>12</v>
      </c>
      <c r="I22" s="40">
        <f>SUM(I10:I21)</f>
        <v>8357480</v>
      </c>
      <c r="J22" s="31" t="s">
        <v>12</v>
      </c>
      <c r="K22" s="40">
        <f>SUM(K10:K21)</f>
        <v>-1057763</v>
      </c>
      <c r="L22" s="31" t="s">
        <v>12</v>
      </c>
      <c r="M22" s="40">
        <f>SUM(M10:M21)</f>
        <v>72825886</v>
      </c>
      <c r="N22" s="16"/>
      <c r="O22" s="16"/>
      <c r="P22" s="16"/>
    </row>
    <row r="23" spans="1:16" ht="14.4" thickTop="1" x14ac:dyDescent="0.25">
      <c r="A23" s="41"/>
      <c r="B23" s="31"/>
      <c r="C23" s="32"/>
      <c r="D23" s="31"/>
      <c r="E23" s="32"/>
      <c r="F23" s="31"/>
      <c r="G23" s="32"/>
      <c r="H23" s="31"/>
      <c r="I23" s="32"/>
      <c r="J23" s="31"/>
      <c r="K23" s="32"/>
      <c r="L23" s="31"/>
      <c r="M23" s="32"/>
      <c r="N23" s="16"/>
      <c r="O23" s="16"/>
      <c r="P23" s="16"/>
    </row>
    <row r="24" spans="1:16" s="20" customFormat="1" hidden="1" x14ac:dyDescent="0.25">
      <c r="A24" s="42" t="s">
        <v>168</v>
      </c>
      <c r="B24" s="43"/>
      <c r="C24" s="43"/>
      <c r="D24" s="43"/>
      <c r="E24" s="43"/>
      <c r="F24" s="43"/>
      <c r="G24" s="43"/>
      <c r="H24" s="43"/>
      <c r="I24" s="10"/>
      <c r="J24" s="10"/>
      <c r="K24" s="10"/>
      <c r="L24" s="10"/>
      <c r="M24" s="10"/>
      <c r="N24" s="44"/>
      <c r="O24" s="44"/>
    </row>
    <row r="25" spans="1:16" s="20" customFormat="1" hidden="1" x14ac:dyDescent="0.25">
      <c r="A25" s="45" t="s">
        <v>23</v>
      </c>
      <c r="B25" s="1"/>
      <c r="C25" s="2">
        <v>0</v>
      </c>
      <c r="D25" s="1" t="s">
        <v>12</v>
      </c>
      <c r="E25" s="2">
        <v>0</v>
      </c>
      <c r="F25" s="1" t="s">
        <v>12</v>
      </c>
      <c r="G25" s="1">
        <v>0</v>
      </c>
      <c r="H25" s="1" t="s">
        <v>12</v>
      </c>
      <c r="I25" s="3">
        <v>0</v>
      </c>
      <c r="J25" s="4" t="s">
        <v>12</v>
      </c>
      <c r="K25" s="3">
        <v>0</v>
      </c>
      <c r="L25" s="4" t="s">
        <v>12</v>
      </c>
      <c r="M25" s="32">
        <f>SUM(B25:L25)</f>
        <v>0</v>
      </c>
      <c r="N25" s="44"/>
      <c r="O25" s="44"/>
    </row>
    <row r="26" spans="1:16" s="20" customFormat="1" hidden="1" x14ac:dyDescent="0.25">
      <c r="A26" s="46"/>
      <c r="B26" s="1"/>
      <c r="C26" s="2"/>
      <c r="D26" s="1"/>
      <c r="E26" s="2"/>
      <c r="F26" s="1"/>
      <c r="G26" s="1"/>
      <c r="H26" s="1"/>
      <c r="I26" s="3">
        <v>0</v>
      </c>
      <c r="J26" s="3"/>
      <c r="K26" s="3"/>
      <c r="L26" s="3"/>
      <c r="M26" s="32"/>
    </row>
    <row r="27" spans="1:16" s="20" customFormat="1" hidden="1" x14ac:dyDescent="0.25">
      <c r="A27" s="47" t="s">
        <v>24</v>
      </c>
      <c r="B27" s="48"/>
      <c r="C27" s="49">
        <f>SUM(C25:C26)</f>
        <v>0</v>
      </c>
      <c r="D27" s="48" t="s">
        <v>12</v>
      </c>
      <c r="E27" s="49">
        <f>SUM(E25:E26)</f>
        <v>0</v>
      </c>
      <c r="F27" s="48" t="s">
        <v>12</v>
      </c>
      <c r="G27" s="49">
        <f>SUM(G25:G26)</f>
        <v>0</v>
      </c>
      <c r="H27" s="48" t="s">
        <v>12</v>
      </c>
      <c r="I27" s="50">
        <f>SUM(I25:I26)</f>
        <v>0</v>
      </c>
      <c r="J27" s="51" t="s">
        <v>12</v>
      </c>
      <c r="K27" s="50">
        <f>SUM(K25:K26)</f>
        <v>0</v>
      </c>
      <c r="L27" s="51" t="s">
        <v>12</v>
      </c>
      <c r="M27" s="50">
        <f>SUM(M25:M26)</f>
        <v>0</v>
      </c>
    </row>
    <row r="28" spans="1:16" hidden="1" x14ac:dyDescent="0.25">
      <c r="A28" s="52"/>
      <c r="B28" s="31"/>
      <c r="C28" s="32"/>
      <c r="D28" s="31"/>
      <c r="E28" s="32"/>
      <c r="F28" s="31"/>
      <c r="G28" s="32"/>
      <c r="H28" s="31"/>
      <c r="I28" s="32"/>
      <c r="J28" s="31"/>
      <c r="K28" s="32"/>
      <c r="L28" s="31"/>
      <c r="M28" s="32"/>
      <c r="N28" s="16"/>
      <c r="O28" s="16"/>
      <c r="P28" s="16"/>
    </row>
    <row r="29" spans="1:16" x14ac:dyDescent="0.25">
      <c r="A29" s="28" t="s">
        <v>169</v>
      </c>
      <c r="C29" s="32"/>
      <c r="E29" s="32"/>
      <c r="G29" s="32"/>
      <c r="I29" s="32"/>
      <c r="K29" s="32"/>
      <c r="M29" s="32"/>
      <c r="N29" s="44"/>
      <c r="O29" s="44"/>
    </row>
    <row r="30" spans="1:16" hidden="1" x14ac:dyDescent="0.25">
      <c r="A30" s="20"/>
      <c r="C30" s="32"/>
      <c r="E30" s="32"/>
      <c r="G30" s="32"/>
      <c r="I30" s="32"/>
      <c r="K30" s="32"/>
      <c r="M30" s="32"/>
      <c r="O30" s="53"/>
    </row>
    <row r="31" spans="1:16" x14ac:dyDescent="0.25">
      <c r="A31" s="20" t="s">
        <v>25</v>
      </c>
      <c r="C31" s="32"/>
      <c r="E31" s="32"/>
      <c r="G31" s="32"/>
      <c r="I31" s="32"/>
      <c r="K31" s="32"/>
      <c r="M31" s="32"/>
      <c r="O31" s="53"/>
    </row>
    <row r="32" spans="1:16" x14ac:dyDescent="0.25">
      <c r="A32" s="20" t="s">
        <v>26</v>
      </c>
      <c r="B32" s="31"/>
      <c r="C32" s="32">
        <v>24131459</v>
      </c>
      <c r="D32" s="31" t="s">
        <v>12</v>
      </c>
      <c r="E32" s="32">
        <v>2433530</v>
      </c>
      <c r="F32" s="31" t="s">
        <v>12</v>
      </c>
      <c r="G32" s="32">
        <v>0</v>
      </c>
      <c r="H32" s="31" t="s">
        <v>12</v>
      </c>
      <c r="I32" s="33">
        <v>1323978</v>
      </c>
      <c r="J32" s="31" t="s">
        <v>12</v>
      </c>
      <c r="K32" s="32">
        <v>0</v>
      </c>
      <c r="L32" s="31" t="s">
        <v>12</v>
      </c>
      <c r="M32" s="32">
        <f>SUM(B32:L32)</f>
        <v>27888967</v>
      </c>
      <c r="O32" s="53"/>
    </row>
    <row r="33" spans="1:16" ht="12" hidden="1" customHeight="1" x14ac:dyDescent="0.25">
      <c r="A33" s="54" t="s">
        <v>27</v>
      </c>
      <c r="B33" s="31"/>
      <c r="C33" s="32">
        <v>0</v>
      </c>
      <c r="D33" s="31"/>
      <c r="E33" s="32">
        <v>0</v>
      </c>
      <c r="F33" s="31"/>
      <c r="G33" s="32">
        <v>0</v>
      </c>
      <c r="H33" s="31"/>
      <c r="I33" s="33">
        <v>0</v>
      </c>
      <c r="J33" s="31"/>
      <c r="K33" s="32">
        <v>0</v>
      </c>
      <c r="L33" s="31"/>
      <c r="M33" s="32">
        <f>SUM(B33:L33)</f>
        <v>0</v>
      </c>
    </row>
    <row r="34" spans="1:16" x14ac:dyDescent="0.25">
      <c r="A34" s="20" t="s">
        <v>28</v>
      </c>
      <c r="B34" s="31"/>
      <c r="C34" s="32"/>
      <c r="E34" s="32"/>
      <c r="F34" s="31"/>
      <c r="G34" s="32"/>
      <c r="H34" s="31"/>
      <c r="I34" s="33"/>
      <c r="J34" s="31"/>
      <c r="K34" s="32"/>
      <c r="L34" s="31"/>
      <c r="M34" s="32"/>
      <c r="O34" s="53"/>
    </row>
    <row r="35" spans="1:16" x14ac:dyDescent="0.25">
      <c r="A35" s="20" t="s">
        <v>29</v>
      </c>
      <c r="B35" s="31"/>
      <c r="C35" s="32">
        <v>58048</v>
      </c>
      <c r="E35" s="32">
        <v>0</v>
      </c>
      <c r="G35" s="32">
        <v>0</v>
      </c>
      <c r="I35" s="33">
        <v>0</v>
      </c>
      <c r="K35" s="32">
        <v>0</v>
      </c>
      <c r="M35" s="32">
        <f t="shared" ref="M35:M41" si="1">SUM(B35:L35)</f>
        <v>58048</v>
      </c>
    </row>
    <row r="36" spans="1:16" x14ac:dyDescent="0.25">
      <c r="A36" s="20" t="s">
        <v>30</v>
      </c>
      <c r="B36" s="31"/>
      <c r="C36" s="32">
        <v>103469</v>
      </c>
      <c r="E36" s="32">
        <v>0</v>
      </c>
      <c r="F36" s="31"/>
      <c r="G36" s="32">
        <v>0</v>
      </c>
      <c r="H36" s="31"/>
      <c r="I36" s="33"/>
      <c r="J36" s="31"/>
      <c r="K36" s="32">
        <v>0</v>
      </c>
      <c r="L36" s="31"/>
      <c r="M36" s="32">
        <f t="shared" si="1"/>
        <v>103469</v>
      </c>
    </row>
    <row r="37" spans="1:16" x14ac:dyDescent="0.25">
      <c r="A37" s="20" t="s">
        <v>31</v>
      </c>
      <c r="B37" s="31"/>
      <c r="C37" s="32">
        <v>66409</v>
      </c>
      <c r="E37" s="32">
        <v>0</v>
      </c>
      <c r="G37" s="32">
        <v>0</v>
      </c>
      <c r="I37" s="33">
        <v>0</v>
      </c>
      <c r="K37" s="32">
        <v>0</v>
      </c>
      <c r="M37" s="32">
        <f t="shared" si="1"/>
        <v>66409</v>
      </c>
    </row>
    <row r="38" spans="1:16" hidden="1" x14ac:dyDescent="0.25">
      <c r="A38" s="55" t="s">
        <v>32</v>
      </c>
      <c r="B38" s="31"/>
      <c r="C38" s="32">
        <v>0</v>
      </c>
      <c r="E38" s="32"/>
      <c r="G38" s="32"/>
      <c r="I38" s="33"/>
      <c r="K38" s="32"/>
      <c r="M38" s="32">
        <f t="shared" si="1"/>
        <v>0</v>
      </c>
    </row>
    <row r="39" spans="1:16" x14ac:dyDescent="0.25">
      <c r="A39" s="20" t="s">
        <v>33</v>
      </c>
      <c r="B39" s="31"/>
      <c r="C39" s="32">
        <v>615255</v>
      </c>
      <c r="E39" s="32">
        <v>86579</v>
      </c>
      <c r="G39" s="32">
        <v>0</v>
      </c>
      <c r="I39" s="33">
        <v>0</v>
      </c>
      <c r="K39" s="32">
        <v>0</v>
      </c>
      <c r="M39" s="32">
        <f t="shared" si="1"/>
        <v>701834</v>
      </c>
    </row>
    <row r="40" spans="1:16" hidden="1" x14ac:dyDescent="0.25">
      <c r="A40" s="20" t="s">
        <v>34</v>
      </c>
      <c r="B40" s="31"/>
      <c r="C40" s="32">
        <v>0</v>
      </c>
      <c r="E40" s="32">
        <v>0</v>
      </c>
      <c r="G40" s="32">
        <v>0</v>
      </c>
      <c r="I40" s="33">
        <v>0</v>
      </c>
      <c r="K40" s="32">
        <v>0</v>
      </c>
      <c r="M40" s="32">
        <f t="shared" si="1"/>
        <v>0</v>
      </c>
    </row>
    <row r="41" spans="1:16" x14ac:dyDescent="0.25">
      <c r="A41" s="20" t="s">
        <v>35</v>
      </c>
      <c r="B41" s="31"/>
      <c r="C41" s="32">
        <v>0</v>
      </c>
      <c r="E41" s="32">
        <v>5890102</v>
      </c>
      <c r="G41" s="32">
        <v>0</v>
      </c>
      <c r="I41" s="33">
        <v>270811</v>
      </c>
      <c r="K41" s="32">
        <v>-1057763</v>
      </c>
      <c r="M41" s="32">
        <f t="shared" si="1"/>
        <v>5103150</v>
      </c>
    </row>
    <row r="42" spans="1:16" x14ac:dyDescent="0.25">
      <c r="A42" s="20" t="s">
        <v>36</v>
      </c>
      <c r="B42" s="31"/>
      <c r="C42" s="32">
        <v>81596</v>
      </c>
      <c r="E42" s="32">
        <v>0</v>
      </c>
      <c r="G42" s="32">
        <v>0</v>
      </c>
      <c r="I42" s="33">
        <v>0</v>
      </c>
      <c r="K42" s="32">
        <v>0</v>
      </c>
      <c r="M42" s="32">
        <f t="shared" ref="M42" si="2">SUM(B42:L42)</f>
        <v>81596</v>
      </c>
    </row>
    <row r="43" spans="1:16" x14ac:dyDescent="0.25">
      <c r="A43" s="20" t="s">
        <v>37</v>
      </c>
      <c r="B43" s="31"/>
      <c r="C43" s="32"/>
      <c r="E43" s="32"/>
      <c r="G43" s="32"/>
      <c r="I43" s="33"/>
      <c r="K43" s="32"/>
      <c r="M43" s="32"/>
    </row>
    <row r="44" spans="1:16" x14ac:dyDescent="0.25">
      <c r="A44" s="20" t="s">
        <v>38</v>
      </c>
      <c r="B44" s="31"/>
      <c r="C44" s="32">
        <v>339872</v>
      </c>
      <c r="E44" s="32">
        <v>0</v>
      </c>
      <c r="G44" s="32">
        <v>0</v>
      </c>
      <c r="I44" s="33">
        <v>0</v>
      </c>
      <c r="K44" s="32">
        <v>0</v>
      </c>
      <c r="M44" s="32">
        <f>SUM(B44:L44)</f>
        <v>339872</v>
      </c>
    </row>
    <row r="45" spans="1:16" hidden="1" x14ac:dyDescent="0.25">
      <c r="A45" s="20" t="s">
        <v>39</v>
      </c>
      <c r="B45" s="31"/>
      <c r="C45" s="32"/>
      <c r="E45" s="32"/>
      <c r="G45" s="32"/>
      <c r="I45" s="33"/>
      <c r="K45" s="32"/>
      <c r="M45" s="32"/>
    </row>
    <row r="46" spans="1:16" hidden="1" x14ac:dyDescent="0.25">
      <c r="A46" s="20" t="s">
        <v>40</v>
      </c>
      <c r="B46" s="31"/>
      <c r="C46" s="32">
        <v>0</v>
      </c>
      <c r="E46" s="32">
        <v>0</v>
      </c>
      <c r="G46" s="32">
        <v>0</v>
      </c>
      <c r="I46" s="32">
        <v>0</v>
      </c>
      <c r="K46" s="32">
        <v>0</v>
      </c>
      <c r="M46" s="32">
        <f>SUM(B46:L46)</f>
        <v>0</v>
      </c>
    </row>
    <row r="47" spans="1:16" x14ac:dyDescent="0.25">
      <c r="A47" s="20" t="s">
        <v>41</v>
      </c>
      <c r="B47" s="31"/>
      <c r="C47" s="32">
        <v>11513129</v>
      </c>
      <c r="E47" s="32">
        <v>499449</v>
      </c>
      <c r="G47" s="38">
        <v>0</v>
      </c>
      <c r="I47" s="33">
        <v>0</v>
      </c>
      <c r="K47" s="38">
        <v>0</v>
      </c>
      <c r="M47" s="38">
        <f>SUM(B47:L47)</f>
        <v>12012578</v>
      </c>
    </row>
    <row r="48" spans="1:16" x14ac:dyDescent="0.25">
      <c r="A48" s="20" t="s">
        <v>170</v>
      </c>
      <c r="B48" s="31"/>
      <c r="C48" s="50">
        <f>SUM(C32:C47)</f>
        <v>36909237</v>
      </c>
      <c r="E48" s="50">
        <f>SUM(E32:E47)</f>
        <v>8909660</v>
      </c>
      <c r="G48" s="50">
        <f>SUM(G32:G47)</f>
        <v>0</v>
      </c>
      <c r="I48" s="50">
        <f>SUM(I32:I47)</f>
        <v>1594789</v>
      </c>
      <c r="K48" s="50">
        <f>SUM(K32:K47)</f>
        <v>-1057763</v>
      </c>
      <c r="M48" s="38">
        <f>SUM(M31:M47)</f>
        <v>46355923</v>
      </c>
      <c r="N48" s="16"/>
      <c r="O48" s="16"/>
      <c r="P48" s="16"/>
    </row>
    <row r="49" spans="1:16" x14ac:dyDescent="0.25">
      <c r="A49" s="10"/>
      <c r="B49" s="31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6"/>
      <c r="O49" s="16"/>
      <c r="P49" s="16"/>
    </row>
    <row r="50" spans="1:16" x14ac:dyDescent="0.25">
      <c r="A50" s="56" t="s">
        <v>171</v>
      </c>
      <c r="B50" s="31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44"/>
      <c r="O50" s="44"/>
    </row>
    <row r="51" spans="1:16" x14ac:dyDescent="0.25">
      <c r="A51" s="20" t="s">
        <v>42</v>
      </c>
      <c r="B51" s="31"/>
      <c r="C51" s="32">
        <v>9874222</v>
      </c>
      <c r="D51" s="4"/>
      <c r="E51" s="3">
        <v>0</v>
      </c>
      <c r="F51" s="4"/>
      <c r="G51" s="3">
        <v>0</v>
      </c>
      <c r="H51" s="4"/>
      <c r="I51" s="3">
        <v>0</v>
      </c>
      <c r="J51" s="4"/>
      <c r="K51" s="3">
        <v>0</v>
      </c>
      <c r="L51" s="4"/>
      <c r="M51" s="32">
        <f t="shared" ref="M51:M56" si="3">SUM(B51:L51)</f>
        <v>9874222</v>
      </c>
    </row>
    <row r="52" spans="1:16" hidden="1" x14ac:dyDescent="0.25">
      <c r="A52" s="20" t="s">
        <v>43</v>
      </c>
      <c r="B52" s="31"/>
      <c r="C52" s="32">
        <v>0</v>
      </c>
      <c r="D52" s="4"/>
      <c r="E52" s="3">
        <v>0</v>
      </c>
      <c r="F52" s="4"/>
      <c r="G52" s="3">
        <v>0</v>
      </c>
      <c r="H52" s="4"/>
      <c r="I52" s="32">
        <v>0</v>
      </c>
      <c r="J52" s="4"/>
      <c r="K52" s="3">
        <v>0</v>
      </c>
      <c r="L52" s="4"/>
      <c r="M52" s="32">
        <f t="shared" si="3"/>
        <v>0</v>
      </c>
    </row>
    <row r="53" spans="1:16" ht="13.5" customHeight="1" x14ac:dyDescent="0.25">
      <c r="A53" s="20" t="s">
        <v>44</v>
      </c>
      <c r="B53" s="31"/>
      <c r="C53" s="32">
        <v>53636</v>
      </c>
      <c r="D53" s="4"/>
      <c r="E53" s="3">
        <v>0</v>
      </c>
      <c r="F53" s="4"/>
      <c r="G53" s="3">
        <v>0</v>
      </c>
      <c r="H53" s="4"/>
      <c r="I53" s="3">
        <v>0</v>
      </c>
      <c r="J53" s="4"/>
      <c r="K53" s="3">
        <v>0</v>
      </c>
      <c r="L53" s="4"/>
      <c r="M53" s="32">
        <f t="shared" si="3"/>
        <v>53636</v>
      </c>
    </row>
    <row r="54" spans="1:16" x14ac:dyDescent="0.25">
      <c r="A54" s="20" t="s">
        <v>45</v>
      </c>
      <c r="B54" s="31"/>
      <c r="C54" s="32">
        <v>288059</v>
      </c>
      <c r="E54" s="32">
        <v>0</v>
      </c>
      <c r="G54" s="32">
        <v>0</v>
      </c>
      <c r="I54" s="33">
        <v>0</v>
      </c>
      <c r="K54" s="32">
        <v>0</v>
      </c>
      <c r="M54" s="32">
        <f t="shared" si="3"/>
        <v>288059</v>
      </c>
    </row>
    <row r="55" spans="1:16" x14ac:dyDescent="0.25">
      <c r="A55" s="20" t="s">
        <v>46</v>
      </c>
      <c r="B55" s="31"/>
      <c r="C55" s="32">
        <v>8167512</v>
      </c>
      <c r="E55" s="32">
        <v>0</v>
      </c>
      <c r="G55" s="32">
        <v>0</v>
      </c>
      <c r="I55" s="33">
        <v>0</v>
      </c>
      <c r="K55" s="32">
        <v>0</v>
      </c>
      <c r="M55" s="32">
        <f t="shared" ref="M55" si="4">SUM(B55:L55)</f>
        <v>8167512</v>
      </c>
    </row>
    <row r="56" spans="1:16" x14ac:dyDescent="0.25">
      <c r="A56" s="20" t="s">
        <v>47</v>
      </c>
      <c r="B56" s="31"/>
      <c r="C56" s="32">
        <v>561711</v>
      </c>
      <c r="E56" s="32">
        <v>0</v>
      </c>
      <c r="G56" s="32">
        <v>0</v>
      </c>
      <c r="I56" s="32">
        <v>1605972</v>
      </c>
      <c r="K56" s="32">
        <v>0</v>
      </c>
      <c r="M56" s="32">
        <f t="shared" si="3"/>
        <v>2167683</v>
      </c>
    </row>
    <row r="57" spans="1:16" x14ac:dyDescent="0.25">
      <c r="A57" s="20" t="s">
        <v>172</v>
      </c>
      <c r="B57" s="31"/>
      <c r="C57" s="50">
        <f>SUM(C51:C56)</f>
        <v>18945140</v>
      </c>
      <c r="D57" s="51"/>
      <c r="E57" s="50">
        <f>SUM(E51:E56)</f>
        <v>0</v>
      </c>
      <c r="F57" s="51"/>
      <c r="G57" s="50">
        <f>SUM(G51:G56)</f>
        <v>0</v>
      </c>
      <c r="H57" s="51"/>
      <c r="I57" s="50">
        <f>SUM(I51:I56)</f>
        <v>1605972</v>
      </c>
      <c r="J57" s="51"/>
      <c r="K57" s="50">
        <f>SUM(K51:K56)</f>
        <v>0</v>
      </c>
      <c r="L57" s="51"/>
      <c r="M57" s="50">
        <f>SUM(M51:M56)</f>
        <v>20551112</v>
      </c>
    </row>
    <row r="58" spans="1:16" x14ac:dyDescent="0.25">
      <c r="B58" s="31"/>
      <c r="C58" s="32"/>
      <c r="D58" s="57"/>
      <c r="E58" s="32"/>
      <c r="F58" s="57"/>
      <c r="G58" s="32"/>
      <c r="H58" s="32"/>
      <c r="I58" s="32"/>
      <c r="J58" s="57"/>
      <c r="K58" s="32"/>
      <c r="L58" s="57"/>
      <c r="M58" s="32"/>
    </row>
    <row r="59" spans="1:16" x14ac:dyDescent="0.25">
      <c r="A59" s="56" t="s">
        <v>48</v>
      </c>
      <c r="B59" s="31"/>
      <c r="C59" s="32"/>
      <c r="E59" s="32"/>
      <c r="G59" s="32"/>
      <c r="I59" s="32"/>
      <c r="K59" s="32"/>
      <c r="M59" s="32"/>
    </row>
    <row r="60" spans="1:16" x14ac:dyDescent="0.25">
      <c r="A60" s="20" t="s">
        <v>49</v>
      </c>
      <c r="B60" s="31"/>
      <c r="C60" s="32">
        <v>0</v>
      </c>
      <c r="E60" s="32">
        <v>0</v>
      </c>
      <c r="G60" s="32">
        <v>0</v>
      </c>
      <c r="I60" s="32">
        <v>12324</v>
      </c>
      <c r="K60" s="32">
        <v>0</v>
      </c>
      <c r="M60" s="32">
        <f>SUM(B60:L60)</f>
        <v>12324</v>
      </c>
    </row>
    <row r="61" spans="1:16" hidden="1" x14ac:dyDescent="0.25">
      <c r="A61" s="21" t="s">
        <v>50</v>
      </c>
      <c r="B61" s="31"/>
      <c r="D61" s="30"/>
      <c r="E61" s="32">
        <v>0</v>
      </c>
      <c r="F61" s="30"/>
      <c r="G61" s="32">
        <v>0</v>
      </c>
      <c r="H61" s="30"/>
      <c r="I61" s="32"/>
      <c r="J61" s="30"/>
      <c r="K61" s="32">
        <v>0</v>
      </c>
      <c r="L61" s="30"/>
      <c r="M61" s="32">
        <f>SUM(B61:L61)</f>
        <v>0</v>
      </c>
    </row>
    <row r="62" spans="1:16" hidden="1" x14ac:dyDescent="0.25">
      <c r="A62" s="21" t="s">
        <v>51</v>
      </c>
      <c r="B62" s="31"/>
      <c r="C62" s="32">
        <v>0</v>
      </c>
      <c r="E62" s="32">
        <v>0</v>
      </c>
      <c r="G62" s="32">
        <v>0</v>
      </c>
      <c r="I62" s="32"/>
      <c r="K62" s="32">
        <v>0</v>
      </c>
      <c r="M62" s="32">
        <f>SUM(B62:L62)</f>
        <v>0</v>
      </c>
    </row>
    <row r="63" spans="1:16" x14ac:dyDescent="0.25">
      <c r="A63" s="21" t="s">
        <v>52</v>
      </c>
      <c r="B63" s="31"/>
      <c r="C63" s="32"/>
      <c r="E63" s="32"/>
      <c r="G63" s="32"/>
      <c r="I63" s="32"/>
      <c r="K63" s="32"/>
      <c r="M63" s="32"/>
    </row>
    <row r="64" spans="1:16" x14ac:dyDescent="0.25">
      <c r="A64" s="34" t="s">
        <v>53</v>
      </c>
      <c r="B64" s="31"/>
      <c r="C64" s="32">
        <v>2037323</v>
      </c>
      <c r="E64" s="32">
        <v>127993</v>
      </c>
      <c r="G64" s="32">
        <v>131085</v>
      </c>
      <c r="I64" s="32">
        <v>2428473</v>
      </c>
      <c r="K64" s="32">
        <v>0</v>
      </c>
      <c r="M64" s="32">
        <f>SUM(B64:L64)</f>
        <v>4724874</v>
      </c>
    </row>
    <row r="65" spans="1:15" x14ac:dyDescent="0.25">
      <c r="A65" s="34" t="s">
        <v>54</v>
      </c>
      <c r="B65" s="31"/>
      <c r="C65" s="32">
        <v>1969333</v>
      </c>
      <c r="D65" s="30"/>
      <c r="E65" s="32">
        <v>0</v>
      </c>
      <c r="F65" s="30"/>
      <c r="G65" s="32">
        <v>1326396</v>
      </c>
      <c r="H65" s="30"/>
      <c r="I65" s="32">
        <v>0</v>
      </c>
      <c r="J65" s="30"/>
      <c r="K65" s="32">
        <v>0</v>
      </c>
      <c r="L65" s="30"/>
      <c r="M65" s="32">
        <f>SUM(B65:L65)</f>
        <v>3295729</v>
      </c>
    </row>
    <row r="66" spans="1:15" x14ac:dyDescent="0.25">
      <c r="A66" s="34" t="s">
        <v>55</v>
      </c>
      <c r="B66" s="31"/>
      <c r="C66" s="32">
        <v>0</v>
      </c>
      <c r="D66" s="30"/>
      <c r="E66" s="32">
        <v>0</v>
      </c>
      <c r="F66" s="30"/>
      <c r="G66" s="32">
        <v>0</v>
      </c>
      <c r="H66" s="30"/>
      <c r="I66" s="32">
        <v>2733352</v>
      </c>
      <c r="J66" s="30"/>
      <c r="K66" s="32">
        <v>0</v>
      </c>
      <c r="L66" s="30"/>
      <c r="M66" s="32">
        <f t="shared" ref="M66" si="5">SUM(B66:L66)</f>
        <v>2733352</v>
      </c>
    </row>
    <row r="67" spans="1:15" x14ac:dyDescent="0.25">
      <c r="A67" s="34" t="s">
        <v>56</v>
      </c>
      <c r="B67" s="31"/>
      <c r="C67" s="32">
        <v>0</v>
      </c>
      <c r="D67" s="30"/>
      <c r="E67" s="32">
        <v>-4829998</v>
      </c>
      <c r="F67" s="30"/>
      <c r="G67" s="32">
        <v>0</v>
      </c>
      <c r="H67" s="30"/>
      <c r="I67" s="32">
        <v>-17430</v>
      </c>
      <c r="J67" s="30"/>
      <c r="K67" s="32">
        <v>0</v>
      </c>
      <c r="L67" s="30"/>
      <c r="M67" s="32">
        <f>SUM(B67:L67)</f>
        <v>-4847428</v>
      </c>
    </row>
    <row r="68" spans="1:15" x14ac:dyDescent="0.25">
      <c r="A68" s="58" t="s">
        <v>173</v>
      </c>
      <c r="C68" s="50">
        <f>SUM(C60:C67)</f>
        <v>4006656</v>
      </c>
      <c r="D68" s="30"/>
      <c r="E68" s="50">
        <f>SUM(E61:E67)</f>
        <v>-4702005</v>
      </c>
      <c r="F68" s="30"/>
      <c r="G68" s="50">
        <f>SUM(G61:G67)</f>
        <v>1457481</v>
      </c>
      <c r="H68" s="30"/>
      <c r="I68" s="50">
        <f>SUM(I60:I67)</f>
        <v>5156719</v>
      </c>
      <c r="J68" s="30"/>
      <c r="K68" s="50">
        <f>SUM(K61:K67)</f>
        <v>0</v>
      </c>
      <c r="L68" s="30"/>
      <c r="M68" s="50">
        <f>SUM(M60:M67)</f>
        <v>5918851</v>
      </c>
      <c r="N68" s="53"/>
      <c r="O68" s="53"/>
    </row>
    <row r="69" spans="1:15" ht="28.2" thickBot="1" x14ac:dyDescent="0.3">
      <c r="A69" s="21" t="s">
        <v>174</v>
      </c>
      <c r="B69" s="20" t="s">
        <v>12</v>
      </c>
      <c r="C69" s="59">
        <f>C48+C57+C68</f>
        <v>59861033</v>
      </c>
      <c r="D69" s="20" t="s">
        <v>12</v>
      </c>
      <c r="E69" s="59">
        <f>E48+E57+E68</f>
        <v>4207655</v>
      </c>
      <c r="F69" s="20" t="s">
        <v>12</v>
      </c>
      <c r="G69" s="59">
        <f>G48+G57+G68</f>
        <v>1457481</v>
      </c>
      <c r="H69" s="20" t="s">
        <v>12</v>
      </c>
      <c r="I69" s="59">
        <f>I48+I57+I68</f>
        <v>8357480</v>
      </c>
      <c r="J69" s="20" t="s">
        <v>12</v>
      </c>
      <c r="K69" s="59">
        <f>K48+K57+K68</f>
        <v>-1057763</v>
      </c>
      <c r="L69" s="20" t="s">
        <v>12</v>
      </c>
      <c r="M69" s="59">
        <f>M48+M57+M68</f>
        <v>72825886</v>
      </c>
    </row>
    <row r="70" spans="1:15" ht="14.4" thickTop="1" x14ac:dyDescent="0.25">
      <c r="G70" s="30"/>
    </row>
    <row r="71" spans="1:15" x14ac:dyDescent="0.25">
      <c r="A71" s="20"/>
      <c r="M71" s="32"/>
    </row>
    <row r="72" spans="1:15" x14ac:dyDescent="0.25">
      <c r="A72" s="34" t="s">
        <v>57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60"/>
    </row>
    <row r="73" spans="1:15" x14ac:dyDescent="0.25">
      <c r="A73" s="61" t="s">
        <v>58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</row>
    <row r="74" spans="1:15" x14ac:dyDescent="0.25">
      <c r="G74" s="16"/>
      <c r="I74" s="16"/>
      <c r="K74" s="16"/>
      <c r="M74" s="16"/>
    </row>
    <row r="75" spans="1:15" x14ac:dyDescent="0.25">
      <c r="A75" s="61" t="s">
        <v>59</v>
      </c>
    </row>
    <row r="76" spans="1:15" hidden="1" x14ac:dyDescent="0.25">
      <c r="A76" s="20"/>
      <c r="M76" s="32"/>
    </row>
    <row r="77" spans="1:15" hidden="1" x14ac:dyDescent="0.25">
      <c r="B77" s="57"/>
      <c r="C77" s="62">
        <f>C69-C22</f>
        <v>0</v>
      </c>
      <c r="D77" s="63"/>
      <c r="E77" s="62">
        <f>E69-E22</f>
        <v>0</v>
      </c>
      <c r="F77" s="63"/>
      <c r="G77" s="62">
        <f>G69-G22</f>
        <v>0</v>
      </c>
      <c r="H77" s="63"/>
      <c r="I77" s="62">
        <f>I69-I22</f>
        <v>0</v>
      </c>
      <c r="J77" s="63"/>
      <c r="K77" s="62">
        <f>K69-K22</f>
        <v>0</v>
      </c>
      <c r="L77" s="63"/>
      <c r="M77" s="62">
        <f>M69-M22</f>
        <v>0</v>
      </c>
    </row>
    <row r="78" spans="1:15" hidden="1" x14ac:dyDescent="0.25">
      <c r="B78" s="60"/>
      <c r="C78" s="62">
        <f>C68-'page 48'!C68</f>
        <v>0</v>
      </c>
      <c r="D78" s="63"/>
      <c r="E78" s="62">
        <f>E68-'page 48'!E68</f>
        <v>0</v>
      </c>
      <c r="F78" s="63"/>
      <c r="G78" s="62">
        <f>G68-'page 48'!G68</f>
        <v>0</v>
      </c>
      <c r="H78" s="63"/>
      <c r="I78" s="62">
        <f>I68-'page 48'!I68</f>
        <v>0</v>
      </c>
      <c r="J78" s="63"/>
      <c r="K78" s="62">
        <f>K68-'page 48'!K68</f>
        <v>0</v>
      </c>
      <c r="L78" s="63"/>
      <c r="M78" s="62">
        <f>M68-'page 48'!M68</f>
        <v>0</v>
      </c>
    </row>
    <row r="79" spans="1:15" hidden="1" x14ac:dyDescent="0.25">
      <c r="G79" s="16"/>
      <c r="I79" s="16"/>
      <c r="M79" s="16"/>
    </row>
    <row r="80" spans="1:15" hidden="1" x14ac:dyDescent="0.25">
      <c r="M80" s="32"/>
    </row>
    <row r="81" hidden="1" x14ac:dyDescent="0.25"/>
  </sheetData>
  <printOptions horizontalCentered="1" verticalCentered="1"/>
  <pageMargins left="0.7" right="0.7" top="0.75" bottom="0.75" header="0.3" footer="0.3"/>
  <pageSetup scale="61" firstPageNumber="3" orientation="portrait" cellComments="asDisplayed" r:id="rId1"/>
  <headerFooter alignWithMargins="0">
    <oddFooter>&amp;C&amp;"Times New Roman,Bold"&amp;24 5&amp;R&amp;"Times New Roman,Regular"&amp;8&amp;D &amp;T</oddFooter>
  </headerFooter>
  <ignoredErrors>
    <ignoredError sqref="E68 G68 K68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B4A79-A4AC-4830-838F-2785D9E74444}">
  <sheetPr codeName="Sheet4">
    <pageSetUpPr fitToPage="1"/>
  </sheetPr>
  <dimension ref="A1:P79"/>
  <sheetViews>
    <sheetView showZeros="0" zoomScaleNormal="100" zoomScaleSheetLayoutView="70" workbookViewId="0">
      <selection activeCell="N63" sqref="N63"/>
    </sheetView>
  </sheetViews>
  <sheetFormatPr defaultColWidth="9.109375" defaultRowHeight="13.8" x14ac:dyDescent="0.25"/>
  <cols>
    <col min="1" max="1" width="54.109375" style="21" customWidth="1"/>
    <col min="2" max="2" width="3" style="20" bestFit="1" customWidth="1"/>
    <col min="3" max="3" width="15.5546875" style="30" bestFit="1" customWidth="1"/>
    <col min="4" max="4" width="3" style="30" bestFit="1" customWidth="1"/>
    <col min="5" max="5" width="15.44140625" style="30" bestFit="1" customWidth="1"/>
    <col min="6" max="6" width="3" style="30" bestFit="1" customWidth="1"/>
    <col min="7" max="7" width="14.5546875" style="30" bestFit="1" customWidth="1"/>
    <col min="8" max="8" width="3" style="30" bestFit="1" customWidth="1"/>
    <col min="9" max="9" width="15.5546875" style="30" bestFit="1" customWidth="1"/>
    <col min="10" max="10" width="3" style="30" bestFit="1" customWidth="1"/>
    <col min="11" max="11" width="13.77734375" style="30" customWidth="1"/>
    <col min="12" max="12" width="3" style="30" bestFit="1" customWidth="1"/>
    <col min="13" max="13" width="15.44140625" style="30" bestFit="1" customWidth="1"/>
    <col min="14" max="14" width="13.44140625" style="10" bestFit="1" customWidth="1"/>
    <col min="15" max="15" width="9.109375" style="10"/>
    <col min="16" max="16" width="14" style="10" bestFit="1" customWidth="1"/>
    <col min="17" max="16384" width="9.109375" style="10"/>
  </cols>
  <sheetData>
    <row r="1" spans="1:16" x14ac:dyDescent="0.25">
      <c r="A1" s="5" t="s">
        <v>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6" x14ac:dyDescent="0.25">
      <c r="A2" s="5" t="s"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6" x14ac:dyDescent="0.25">
      <c r="A3" s="5" t="s">
        <v>60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6" x14ac:dyDescent="0.25">
      <c r="A4" s="11" t="s">
        <v>61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6" x14ac:dyDescent="0.25">
      <c r="A5" s="11" t="s">
        <v>4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6" x14ac:dyDescent="0.25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64"/>
    </row>
    <row r="7" spans="1:16" ht="41.4" x14ac:dyDescent="0.25">
      <c r="C7" s="23" t="s">
        <v>5</v>
      </c>
      <c r="D7" s="22"/>
      <c r="E7" s="24" t="s">
        <v>6</v>
      </c>
      <c r="F7" s="25"/>
      <c r="G7" s="24" t="s">
        <v>7</v>
      </c>
      <c r="H7" s="26"/>
      <c r="I7" s="27" t="s">
        <v>8</v>
      </c>
      <c r="J7" s="26"/>
      <c r="K7" s="27" t="s">
        <v>9</v>
      </c>
      <c r="L7" s="26"/>
      <c r="M7" s="24" t="s">
        <v>10</v>
      </c>
      <c r="N7" s="65"/>
      <c r="O7" s="65"/>
      <c r="P7" s="65"/>
    </row>
    <row r="8" spans="1:16" x14ac:dyDescent="0.25">
      <c r="A8" s="28" t="s">
        <v>175</v>
      </c>
    </row>
    <row r="9" spans="1:16" x14ac:dyDescent="0.25">
      <c r="A9" s="20" t="s">
        <v>62</v>
      </c>
      <c r="B9" s="32" t="s">
        <v>12</v>
      </c>
      <c r="C9" s="32">
        <v>34756900</v>
      </c>
      <c r="D9" s="32" t="s">
        <v>12</v>
      </c>
      <c r="E9" s="32">
        <v>0</v>
      </c>
      <c r="F9" s="32" t="s">
        <v>12</v>
      </c>
      <c r="G9" s="32">
        <v>0</v>
      </c>
      <c r="H9" s="32" t="s">
        <v>12</v>
      </c>
      <c r="I9" s="32">
        <v>0</v>
      </c>
      <c r="J9" s="32" t="s">
        <v>12</v>
      </c>
      <c r="K9" s="32">
        <v>0</v>
      </c>
      <c r="L9" s="32" t="s">
        <v>12</v>
      </c>
      <c r="M9" s="32">
        <f>SUM(B9:L9)</f>
        <v>34756900</v>
      </c>
    </row>
    <row r="10" spans="1:16" x14ac:dyDescent="0.25">
      <c r="A10" s="34" t="s">
        <v>63</v>
      </c>
      <c r="C10" s="32">
        <v>11264198</v>
      </c>
      <c r="D10" s="32"/>
      <c r="E10" s="32">
        <v>0</v>
      </c>
      <c r="F10" s="32"/>
      <c r="G10" s="32">
        <v>0</v>
      </c>
      <c r="H10" s="32"/>
      <c r="I10" s="32">
        <v>0</v>
      </c>
      <c r="J10" s="32"/>
      <c r="K10" s="32">
        <v>0</v>
      </c>
      <c r="L10" s="32"/>
      <c r="M10" s="32">
        <f t="shared" ref="M10:M21" si="0">SUM(B10:L10)</f>
        <v>11264198</v>
      </c>
    </row>
    <row r="11" spans="1:16" x14ac:dyDescent="0.25">
      <c r="A11" s="34" t="s">
        <v>64</v>
      </c>
      <c r="C11" s="32">
        <v>16102462</v>
      </c>
      <c r="D11" s="32"/>
      <c r="E11" s="32">
        <v>0</v>
      </c>
      <c r="F11" s="32"/>
      <c r="G11" s="32">
        <v>0</v>
      </c>
      <c r="H11" s="32"/>
      <c r="I11" s="32">
        <v>774647</v>
      </c>
      <c r="J11" s="32"/>
      <c r="K11" s="32">
        <v>-1110569</v>
      </c>
      <c r="L11" s="32"/>
      <c r="M11" s="32">
        <f t="shared" si="0"/>
        <v>15766540</v>
      </c>
    </row>
    <row r="12" spans="1:16" x14ac:dyDescent="0.25">
      <c r="A12" s="34" t="s">
        <v>65</v>
      </c>
      <c r="C12" s="32">
        <v>14119409</v>
      </c>
      <c r="D12" s="32"/>
      <c r="E12" s="32">
        <v>0</v>
      </c>
      <c r="F12" s="32"/>
      <c r="G12" s="32">
        <v>0</v>
      </c>
      <c r="H12" s="32"/>
      <c r="I12" s="32">
        <v>0</v>
      </c>
      <c r="J12" s="32"/>
      <c r="K12" s="32">
        <v>0</v>
      </c>
      <c r="L12" s="32"/>
      <c r="M12" s="32">
        <f t="shared" si="0"/>
        <v>14119409</v>
      </c>
    </row>
    <row r="13" spans="1:16" x14ac:dyDescent="0.25">
      <c r="A13" s="34" t="s">
        <v>66</v>
      </c>
      <c r="C13" s="32">
        <v>4072491</v>
      </c>
      <c r="D13" s="32"/>
      <c r="E13" s="32">
        <v>0</v>
      </c>
      <c r="F13" s="32"/>
      <c r="G13" s="32">
        <v>0</v>
      </c>
      <c r="H13" s="32"/>
      <c r="I13" s="32">
        <v>0</v>
      </c>
      <c r="J13" s="32"/>
      <c r="K13" s="32">
        <v>0</v>
      </c>
      <c r="L13" s="32"/>
      <c r="M13" s="32">
        <f t="shared" si="0"/>
        <v>4072491</v>
      </c>
    </row>
    <row r="14" spans="1:16" x14ac:dyDescent="0.25">
      <c r="A14" s="34" t="s">
        <v>67</v>
      </c>
      <c r="C14" s="32">
        <v>29894787</v>
      </c>
      <c r="D14" s="32"/>
      <c r="E14" s="32">
        <v>788771</v>
      </c>
      <c r="F14" s="32"/>
      <c r="G14" s="32">
        <v>42039</v>
      </c>
      <c r="H14" s="32"/>
      <c r="I14" s="32">
        <v>0</v>
      </c>
      <c r="J14" s="32"/>
      <c r="K14" s="32">
        <v>0</v>
      </c>
      <c r="L14" s="32"/>
      <c r="M14" s="32">
        <f t="shared" si="0"/>
        <v>30725597</v>
      </c>
    </row>
    <row r="15" spans="1:16" x14ac:dyDescent="0.25">
      <c r="A15" s="34" t="s">
        <v>68</v>
      </c>
      <c r="C15" s="32">
        <v>52693</v>
      </c>
      <c r="D15" s="32"/>
      <c r="E15" s="32">
        <v>0</v>
      </c>
      <c r="F15" s="32"/>
      <c r="G15" s="32">
        <v>0</v>
      </c>
      <c r="H15" s="32"/>
      <c r="I15" s="32">
        <v>0</v>
      </c>
      <c r="J15" s="32"/>
      <c r="K15" s="32">
        <v>0</v>
      </c>
      <c r="L15" s="32"/>
      <c r="M15" s="32">
        <f t="shared" si="0"/>
        <v>52693</v>
      </c>
    </row>
    <row r="16" spans="1:16" x14ac:dyDescent="0.25">
      <c r="A16" s="34" t="s">
        <v>69</v>
      </c>
      <c r="C16" s="32">
        <v>3501088</v>
      </c>
      <c r="D16" s="32"/>
      <c r="E16" s="32">
        <v>0</v>
      </c>
      <c r="F16" s="32"/>
      <c r="G16" s="32">
        <v>0</v>
      </c>
      <c r="H16" s="32"/>
      <c r="I16" s="32">
        <v>0</v>
      </c>
      <c r="J16" s="32"/>
      <c r="K16" s="32">
        <v>0</v>
      </c>
      <c r="L16" s="32"/>
      <c r="M16" s="32">
        <f t="shared" si="0"/>
        <v>3501088</v>
      </c>
    </row>
    <row r="17" spans="1:16" x14ac:dyDescent="0.25">
      <c r="A17" s="34" t="s">
        <v>70</v>
      </c>
      <c r="C17" s="32">
        <v>0</v>
      </c>
      <c r="D17" s="32"/>
      <c r="E17" s="32">
        <v>0</v>
      </c>
      <c r="F17" s="32"/>
      <c r="G17" s="32">
        <v>0</v>
      </c>
      <c r="H17" s="32"/>
      <c r="I17" s="32">
        <v>155422</v>
      </c>
      <c r="J17" s="32"/>
      <c r="K17" s="32">
        <v>0</v>
      </c>
      <c r="L17" s="32"/>
      <c r="M17" s="32">
        <f t="shared" si="0"/>
        <v>155422</v>
      </c>
    </row>
    <row r="18" spans="1:16" x14ac:dyDescent="0.25">
      <c r="A18" s="34" t="s">
        <v>71</v>
      </c>
      <c r="C18" s="32">
        <v>640780</v>
      </c>
      <c r="D18" s="32"/>
      <c r="E18" s="32">
        <v>0</v>
      </c>
      <c r="F18" s="32"/>
      <c r="G18" s="32">
        <v>19569</v>
      </c>
      <c r="H18" s="32"/>
      <c r="I18" s="32">
        <v>192103</v>
      </c>
      <c r="J18" s="32"/>
      <c r="K18" s="32">
        <v>0</v>
      </c>
      <c r="L18" s="32"/>
      <c r="M18" s="32">
        <f t="shared" si="0"/>
        <v>852452</v>
      </c>
    </row>
    <row r="19" spans="1:16" ht="15" hidden="1" customHeight="1" x14ac:dyDescent="0.25">
      <c r="A19" s="34" t="s">
        <v>72</v>
      </c>
      <c r="C19" s="32">
        <v>0</v>
      </c>
      <c r="D19" s="32"/>
      <c r="E19" s="32">
        <v>0</v>
      </c>
      <c r="F19" s="32"/>
      <c r="G19" s="32">
        <v>0</v>
      </c>
      <c r="H19" s="32"/>
      <c r="I19" s="32">
        <v>0</v>
      </c>
      <c r="J19" s="32"/>
      <c r="K19" s="32">
        <v>0</v>
      </c>
      <c r="L19" s="32"/>
      <c r="M19" s="32">
        <f t="shared" si="0"/>
        <v>0</v>
      </c>
    </row>
    <row r="20" spans="1:16" ht="15" hidden="1" customHeight="1" x14ac:dyDescent="0.25">
      <c r="A20" s="34" t="s">
        <v>73</v>
      </c>
      <c r="C20" s="32">
        <v>0</v>
      </c>
      <c r="D20" s="32"/>
      <c r="E20" s="32">
        <v>0</v>
      </c>
      <c r="F20" s="32"/>
      <c r="G20" s="32">
        <v>0</v>
      </c>
      <c r="H20" s="32"/>
      <c r="I20" s="32">
        <v>0</v>
      </c>
      <c r="J20" s="32"/>
      <c r="K20" s="32">
        <v>0</v>
      </c>
      <c r="L20" s="32"/>
      <c r="M20" s="32">
        <f t="shared" si="0"/>
        <v>0</v>
      </c>
    </row>
    <row r="21" spans="1:16" x14ac:dyDescent="0.25">
      <c r="A21" s="34" t="s">
        <v>74</v>
      </c>
      <c r="C21" s="32">
        <v>2803420</v>
      </c>
      <c r="D21" s="32"/>
      <c r="E21" s="32">
        <v>2021773</v>
      </c>
      <c r="F21" s="32"/>
      <c r="G21" s="32">
        <v>45</v>
      </c>
      <c r="H21" s="32"/>
      <c r="I21" s="38">
        <v>5937984</v>
      </c>
      <c r="J21" s="32"/>
      <c r="K21" s="32">
        <v>-4933771</v>
      </c>
      <c r="L21" s="32"/>
      <c r="M21" s="32">
        <f t="shared" si="0"/>
        <v>5829451</v>
      </c>
    </row>
    <row r="22" spans="1:16" x14ac:dyDescent="0.25">
      <c r="A22" s="58" t="s">
        <v>176</v>
      </c>
      <c r="C22" s="50">
        <f>SUM(C9:C21)</f>
        <v>117208228</v>
      </c>
      <c r="D22" s="32"/>
      <c r="E22" s="50">
        <f>SUM(E9:E21)</f>
        <v>2810544</v>
      </c>
      <c r="F22" s="32"/>
      <c r="G22" s="50">
        <f>SUM(G9:G21)</f>
        <v>61653</v>
      </c>
      <c r="H22" s="32"/>
      <c r="I22" s="50">
        <f>SUM(I9:I21)</f>
        <v>7060156</v>
      </c>
      <c r="J22" s="32"/>
      <c r="K22" s="50">
        <f>SUM(K9:K21)</f>
        <v>-6044340</v>
      </c>
      <c r="L22" s="32"/>
      <c r="M22" s="50">
        <f>SUM(C22:L22)</f>
        <v>121096241</v>
      </c>
      <c r="N22" s="30"/>
      <c r="O22" s="30"/>
      <c r="P22" s="30"/>
    </row>
    <row r="23" spans="1:16" x14ac:dyDescent="0.25">
      <c r="A23" s="5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0"/>
      <c r="O23" s="30"/>
      <c r="P23" s="30"/>
    </row>
    <row r="24" spans="1:16" s="20" customFormat="1" x14ac:dyDescent="0.25">
      <c r="A24" s="28" t="s">
        <v>177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44"/>
      <c r="O24" s="44"/>
      <c r="P24" s="44"/>
    </row>
    <row r="25" spans="1:16" x14ac:dyDescent="0.25">
      <c r="A25" s="34" t="s">
        <v>75</v>
      </c>
      <c r="C25" s="32">
        <v>5111504</v>
      </c>
      <c r="D25" s="32"/>
      <c r="E25" s="32">
        <v>1446293</v>
      </c>
      <c r="F25" s="32"/>
      <c r="G25" s="32">
        <v>0</v>
      </c>
      <c r="H25" s="32"/>
      <c r="I25" s="32">
        <v>22437</v>
      </c>
      <c r="J25" s="32"/>
      <c r="K25" s="32">
        <v>-51</v>
      </c>
      <c r="L25" s="32"/>
      <c r="M25" s="32">
        <f>SUM(B25:L25)</f>
        <v>6580183</v>
      </c>
    </row>
    <row r="26" spans="1:16" x14ac:dyDescent="0.25">
      <c r="A26" s="34" t="s">
        <v>76</v>
      </c>
      <c r="C26" s="32">
        <v>12838700</v>
      </c>
      <c r="D26" s="32"/>
      <c r="E26" s="32">
        <v>1281529</v>
      </c>
      <c r="F26" s="32"/>
      <c r="G26" s="32">
        <v>0</v>
      </c>
      <c r="H26" s="32"/>
      <c r="I26" s="32">
        <v>0</v>
      </c>
      <c r="J26" s="32"/>
      <c r="K26" s="32">
        <v>0</v>
      </c>
      <c r="L26" s="32"/>
      <c r="M26" s="32">
        <f t="shared" ref="M26:M45" si="1">SUM(B26:L26)</f>
        <v>14120229</v>
      </c>
    </row>
    <row r="27" spans="1:16" x14ac:dyDescent="0.25">
      <c r="A27" s="34" t="s">
        <v>77</v>
      </c>
      <c r="C27" s="32">
        <v>34051680</v>
      </c>
      <c r="D27" s="32"/>
      <c r="E27" s="32">
        <v>3804488</v>
      </c>
      <c r="F27" s="32"/>
      <c r="G27" s="32">
        <v>0</v>
      </c>
      <c r="H27" s="32"/>
      <c r="I27" s="32">
        <v>3951257</v>
      </c>
      <c r="J27" s="32"/>
      <c r="K27" s="32">
        <v>-4933720</v>
      </c>
      <c r="L27" s="32"/>
      <c r="M27" s="32">
        <f t="shared" si="1"/>
        <v>36873705</v>
      </c>
    </row>
    <row r="28" spans="1:16" x14ac:dyDescent="0.25">
      <c r="A28" s="34" t="s">
        <v>78</v>
      </c>
      <c r="C28" s="32">
        <v>1261522</v>
      </c>
      <c r="D28" s="32"/>
      <c r="E28" s="32">
        <v>53889</v>
      </c>
      <c r="F28" s="32"/>
      <c r="G28" s="32">
        <v>0</v>
      </c>
      <c r="H28" s="32"/>
      <c r="I28" s="32">
        <v>0</v>
      </c>
      <c r="J28" s="32"/>
      <c r="K28" s="32">
        <v>0</v>
      </c>
      <c r="L28" s="32"/>
      <c r="M28" s="32">
        <f t="shared" si="1"/>
        <v>1315411</v>
      </c>
    </row>
    <row r="29" spans="1:16" x14ac:dyDescent="0.25">
      <c r="A29" s="34" t="s">
        <v>79</v>
      </c>
      <c r="C29" s="32">
        <v>20642060</v>
      </c>
      <c r="D29" s="32"/>
      <c r="E29" s="32">
        <v>199545</v>
      </c>
      <c r="F29" s="32"/>
      <c r="G29" s="32">
        <v>0</v>
      </c>
      <c r="H29" s="32"/>
      <c r="I29" s="32">
        <v>0</v>
      </c>
      <c r="J29" s="32"/>
      <c r="K29" s="32">
        <v>0</v>
      </c>
      <c r="L29" s="32"/>
      <c r="M29" s="32">
        <f t="shared" si="1"/>
        <v>20841605</v>
      </c>
    </row>
    <row r="30" spans="1:16" x14ac:dyDescent="0.25">
      <c r="A30" s="34" t="s">
        <v>80</v>
      </c>
      <c r="C30" s="32">
        <v>3632911</v>
      </c>
      <c r="D30" s="32"/>
      <c r="E30" s="32">
        <v>2382483</v>
      </c>
      <c r="F30" s="32"/>
      <c r="G30" s="32">
        <v>0</v>
      </c>
      <c r="H30" s="32"/>
      <c r="I30" s="32">
        <v>0</v>
      </c>
      <c r="J30" s="32"/>
      <c r="K30" s="32">
        <v>0</v>
      </c>
      <c r="L30" s="32"/>
      <c r="M30" s="32">
        <f t="shared" si="1"/>
        <v>6015394</v>
      </c>
    </row>
    <row r="31" spans="1:16" x14ac:dyDescent="0.25">
      <c r="A31" s="34" t="s">
        <v>81</v>
      </c>
      <c r="C31" s="32">
        <v>2754999</v>
      </c>
      <c r="D31" s="32"/>
      <c r="E31" s="32">
        <v>2044516</v>
      </c>
      <c r="F31" s="32"/>
      <c r="G31" s="32">
        <v>0</v>
      </c>
      <c r="H31" s="32"/>
      <c r="I31" s="32">
        <v>0</v>
      </c>
      <c r="J31" s="32"/>
      <c r="K31" s="32">
        <v>0</v>
      </c>
      <c r="L31" s="32"/>
      <c r="M31" s="32">
        <f t="shared" si="1"/>
        <v>4799515</v>
      </c>
    </row>
    <row r="32" spans="1:16" x14ac:dyDescent="0.25">
      <c r="A32" s="34" t="s">
        <v>82</v>
      </c>
      <c r="C32" s="32">
        <v>848435</v>
      </c>
      <c r="D32" s="32"/>
      <c r="E32" s="32">
        <v>795473</v>
      </c>
      <c r="F32" s="32"/>
      <c r="G32" s="32">
        <v>0</v>
      </c>
      <c r="H32" s="32"/>
      <c r="I32" s="32">
        <v>0</v>
      </c>
      <c r="J32" s="32"/>
      <c r="K32" s="32">
        <v>0</v>
      </c>
      <c r="L32" s="32"/>
      <c r="M32" s="32">
        <f t="shared" si="1"/>
        <v>1643908</v>
      </c>
    </row>
    <row r="33" spans="1:16" x14ac:dyDescent="0.25">
      <c r="A33" s="34" t="s">
        <v>83</v>
      </c>
      <c r="C33" s="32">
        <v>2092768</v>
      </c>
      <c r="D33" s="32"/>
      <c r="E33" s="32">
        <v>2875769</v>
      </c>
      <c r="F33" s="32"/>
      <c r="G33" s="32">
        <v>0</v>
      </c>
      <c r="H33" s="32"/>
      <c r="I33" s="32">
        <v>0</v>
      </c>
      <c r="J33" s="32"/>
      <c r="K33" s="32">
        <v>0</v>
      </c>
      <c r="L33" s="32"/>
      <c r="M33" s="32">
        <f t="shared" si="1"/>
        <v>4968537</v>
      </c>
    </row>
    <row r="34" spans="1:16" x14ac:dyDescent="0.25">
      <c r="A34" s="34" t="s">
        <v>84</v>
      </c>
      <c r="C34" s="32">
        <v>5476794</v>
      </c>
      <c r="D34" s="32"/>
      <c r="E34" s="32">
        <v>590502</v>
      </c>
      <c r="F34" s="32"/>
      <c r="G34" s="32">
        <v>0</v>
      </c>
      <c r="H34" s="32"/>
      <c r="I34" s="32">
        <v>0</v>
      </c>
      <c r="J34" s="32"/>
      <c r="K34" s="32">
        <v>0</v>
      </c>
      <c r="L34" s="32"/>
      <c r="M34" s="32">
        <f t="shared" si="1"/>
        <v>6067296</v>
      </c>
      <c r="N34" s="53"/>
    </row>
    <row r="35" spans="1:16" x14ac:dyDescent="0.25">
      <c r="A35" s="34" t="s">
        <v>85</v>
      </c>
      <c r="C35" s="32">
        <v>500156</v>
      </c>
      <c r="D35" s="32"/>
      <c r="E35" s="32">
        <v>103519</v>
      </c>
      <c r="F35" s="32"/>
      <c r="G35" s="32">
        <v>0</v>
      </c>
      <c r="H35" s="32"/>
      <c r="I35" s="32">
        <v>0</v>
      </c>
      <c r="J35" s="32"/>
      <c r="K35" s="32">
        <v>0</v>
      </c>
      <c r="L35" s="32"/>
      <c r="M35" s="32">
        <f t="shared" si="1"/>
        <v>603675</v>
      </c>
    </row>
    <row r="36" spans="1:16" x14ac:dyDescent="0.25">
      <c r="A36" s="34" t="s">
        <v>86</v>
      </c>
      <c r="C36" s="32">
        <v>9915575</v>
      </c>
      <c r="D36" s="32"/>
      <c r="E36" s="32">
        <v>0</v>
      </c>
      <c r="F36" s="32"/>
      <c r="G36" s="32">
        <v>0</v>
      </c>
      <c r="H36" s="32"/>
      <c r="I36" s="32">
        <v>0</v>
      </c>
      <c r="J36" s="32"/>
      <c r="K36" s="32">
        <v>0</v>
      </c>
      <c r="L36" s="32"/>
      <c r="M36" s="32">
        <f t="shared" si="1"/>
        <v>9915575</v>
      </c>
      <c r="N36" s="53"/>
    </row>
    <row r="37" spans="1:16" x14ac:dyDescent="0.25">
      <c r="A37" s="34" t="s">
        <v>87</v>
      </c>
      <c r="C37" s="32">
        <v>1376183</v>
      </c>
      <c r="D37" s="32"/>
      <c r="E37" s="32">
        <v>0</v>
      </c>
      <c r="F37" s="32"/>
      <c r="G37" s="32">
        <v>0</v>
      </c>
      <c r="H37" s="32"/>
      <c r="I37" s="32">
        <v>0</v>
      </c>
      <c r="J37" s="32"/>
      <c r="K37" s="32">
        <v>0</v>
      </c>
      <c r="L37" s="32"/>
      <c r="M37" s="32">
        <f t="shared" si="1"/>
        <v>1376183</v>
      </c>
    </row>
    <row r="38" spans="1:16" x14ac:dyDescent="0.25">
      <c r="A38" s="34" t="s">
        <v>88</v>
      </c>
      <c r="C38" s="32">
        <v>8688731</v>
      </c>
      <c r="D38" s="32"/>
      <c r="E38" s="32">
        <v>0</v>
      </c>
      <c r="F38" s="32"/>
      <c r="G38" s="32">
        <v>0</v>
      </c>
      <c r="H38" s="32"/>
      <c r="I38" s="32">
        <v>0</v>
      </c>
      <c r="J38" s="32"/>
      <c r="K38" s="32">
        <v>0</v>
      </c>
      <c r="L38" s="32"/>
      <c r="M38" s="32">
        <f t="shared" si="1"/>
        <v>8688731</v>
      </c>
    </row>
    <row r="39" spans="1:16" hidden="1" x14ac:dyDescent="0.25">
      <c r="A39" s="34" t="s">
        <v>89</v>
      </c>
      <c r="C39" s="32">
        <v>0</v>
      </c>
      <c r="D39" s="32"/>
      <c r="E39" s="32">
        <v>0</v>
      </c>
      <c r="F39" s="32"/>
      <c r="G39" s="32">
        <v>0</v>
      </c>
      <c r="H39" s="32"/>
      <c r="I39" s="32">
        <v>0</v>
      </c>
      <c r="J39" s="32"/>
      <c r="K39" s="32">
        <v>0</v>
      </c>
      <c r="L39" s="32"/>
      <c r="M39" s="32">
        <f t="shared" si="1"/>
        <v>0</v>
      </c>
    </row>
    <row r="40" spans="1:16" hidden="1" x14ac:dyDescent="0.25">
      <c r="A40" s="34" t="s">
        <v>90</v>
      </c>
      <c r="C40" s="32"/>
      <c r="D40" s="32"/>
      <c r="E40" s="32"/>
      <c r="F40" s="32"/>
      <c r="G40" s="32"/>
      <c r="H40" s="32"/>
      <c r="I40" s="32">
        <v>0</v>
      </c>
      <c r="J40" s="32"/>
      <c r="K40" s="32"/>
      <c r="L40" s="32"/>
      <c r="M40" s="32">
        <f t="shared" si="1"/>
        <v>0</v>
      </c>
    </row>
    <row r="41" spans="1:16" x14ac:dyDescent="0.25">
      <c r="A41" s="34" t="s">
        <v>178</v>
      </c>
      <c r="C41" s="32">
        <v>332274</v>
      </c>
      <c r="D41" s="32"/>
      <c r="E41" s="32">
        <v>0</v>
      </c>
      <c r="F41" s="32"/>
      <c r="G41" s="32">
        <v>35032</v>
      </c>
      <c r="H41" s="32"/>
      <c r="I41" s="32">
        <v>1507280</v>
      </c>
      <c r="J41" s="32"/>
      <c r="K41" s="32">
        <v>0</v>
      </c>
      <c r="L41" s="32"/>
      <c r="M41" s="32">
        <f t="shared" si="1"/>
        <v>1874586</v>
      </c>
    </row>
    <row r="42" spans="1:16" x14ac:dyDescent="0.25">
      <c r="A42" s="35" t="s">
        <v>91</v>
      </c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6" x14ac:dyDescent="0.25">
      <c r="A43" s="37" t="s">
        <v>179</v>
      </c>
      <c r="C43" s="32">
        <v>0</v>
      </c>
      <c r="D43" s="32"/>
      <c r="E43" s="32">
        <v>0</v>
      </c>
      <c r="F43" s="32"/>
      <c r="G43" s="32">
        <v>1874776</v>
      </c>
      <c r="H43" s="32"/>
      <c r="I43" s="32">
        <v>2768626</v>
      </c>
      <c r="J43" s="32"/>
      <c r="K43" s="32">
        <v>0</v>
      </c>
      <c r="L43" s="32"/>
      <c r="M43" s="32">
        <f t="shared" si="1"/>
        <v>4643402</v>
      </c>
    </row>
    <row r="44" spans="1:16" x14ac:dyDescent="0.25">
      <c r="A44" s="37" t="s">
        <v>92</v>
      </c>
      <c r="C44" s="32">
        <v>0</v>
      </c>
      <c r="D44" s="32"/>
      <c r="E44" s="32">
        <v>0</v>
      </c>
      <c r="F44" s="32"/>
      <c r="G44" s="32">
        <v>2443981</v>
      </c>
      <c r="H44" s="32"/>
      <c r="I44" s="32">
        <v>7123713</v>
      </c>
      <c r="J44" s="32"/>
      <c r="K44" s="32">
        <v>0</v>
      </c>
      <c r="L44" s="32"/>
      <c r="M44" s="32">
        <f t="shared" si="1"/>
        <v>9567694</v>
      </c>
    </row>
    <row r="45" spans="1:16" x14ac:dyDescent="0.25">
      <c r="A45" s="37" t="s">
        <v>93</v>
      </c>
      <c r="C45" s="32">
        <v>85865</v>
      </c>
      <c r="D45" s="32"/>
      <c r="E45" s="32">
        <v>0</v>
      </c>
      <c r="F45" s="32"/>
      <c r="G45" s="32">
        <v>0</v>
      </c>
      <c r="H45" s="32"/>
      <c r="I45" s="32">
        <v>0</v>
      </c>
      <c r="J45" s="32"/>
      <c r="K45" s="32">
        <v>0</v>
      </c>
      <c r="L45" s="32"/>
      <c r="M45" s="32">
        <f t="shared" si="1"/>
        <v>85865</v>
      </c>
    </row>
    <row r="46" spans="1:16" x14ac:dyDescent="0.25">
      <c r="A46" s="54" t="s">
        <v>180</v>
      </c>
      <c r="C46" s="50">
        <f>SUM(C25:C45)</f>
        <v>109610157</v>
      </c>
      <c r="D46" s="32"/>
      <c r="E46" s="50">
        <f>SUM(E25:E45)</f>
        <v>15578006</v>
      </c>
      <c r="F46" s="32"/>
      <c r="G46" s="50">
        <f>SUM(G25:G45)</f>
        <v>4353789</v>
      </c>
      <c r="H46" s="32"/>
      <c r="I46" s="50">
        <f>SUM(I25:I45)</f>
        <v>15373313</v>
      </c>
      <c r="J46" s="32"/>
      <c r="K46" s="50">
        <f>SUM(K25:K45)</f>
        <v>-4933771</v>
      </c>
      <c r="L46" s="32"/>
      <c r="M46" s="50">
        <f>SUM(C46:L46)</f>
        <v>139981494</v>
      </c>
      <c r="N46" s="16"/>
      <c r="O46" s="16"/>
      <c r="P46" s="16"/>
    </row>
    <row r="47" spans="1:16" x14ac:dyDescent="0.25">
      <c r="A47" s="66" t="s">
        <v>94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16"/>
      <c r="O47" s="16"/>
      <c r="P47" s="16"/>
    </row>
    <row r="48" spans="1:16" s="20" customFormat="1" x14ac:dyDescent="0.25">
      <c r="A48" s="41" t="s">
        <v>181</v>
      </c>
      <c r="C48" s="38">
        <f>+C22-C46</f>
        <v>7598071</v>
      </c>
      <c r="D48" s="32"/>
      <c r="E48" s="38">
        <f>+E22-E46</f>
        <v>-12767462</v>
      </c>
      <c r="F48" s="32"/>
      <c r="G48" s="38">
        <f>+G22-G46</f>
        <v>-4292136</v>
      </c>
      <c r="H48" s="32"/>
      <c r="I48" s="38">
        <f>+I22-I46</f>
        <v>-8313157</v>
      </c>
      <c r="J48" s="32"/>
      <c r="K48" s="38">
        <f>+K22-K46</f>
        <v>-1110569</v>
      </c>
      <c r="L48" s="32"/>
      <c r="M48" s="38">
        <f>+M22-M46</f>
        <v>-18885253</v>
      </c>
      <c r="N48" s="44"/>
      <c r="O48" s="44"/>
    </row>
    <row r="49" spans="1:16" s="20" customFormat="1" x14ac:dyDescent="0.25">
      <c r="A49" s="67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44"/>
      <c r="O49" s="44"/>
    </row>
    <row r="50" spans="1:16" x14ac:dyDescent="0.25">
      <c r="A50" s="28" t="s">
        <v>182</v>
      </c>
      <c r="B50" s="32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P50" s="70"/>
    </row>
    <row r="51" spans="1:16" x14ac:dyDescent="0.25">
      <c r="A51" s="34" t="s">
        <v>95</v>
      </c>
      <c r="C51" s="68">
        <v>0</v>
      </c>
      <c r="D51" s="68"/>
      <c r="E51" s="68">
        <v>0</v>
      </c>
      <c r="F51" s="68"/>
      <c r="G51" s="68">
        <v>3759122</v>
      </c>
      <c r="H51" s="68"/>
      <c r="I51" s="68">
        <v>2964742</v>
      </c>
      <c r="J51" s="68"/>
      <c r="K51" s="68">
        <v>0</v>
      </c>
      <c r="L51" s="68"/>
      <c r="M51" s="68">
        <f>SUM(B51:L51)</f>
        <v>6723864</v>
      </c>
      <c r="N51" s="69"/>
      <c r="P51" s="70"/>
    </row>
    <row r="52" spans="1:16" x14ac:dyDescent="0.25">
      <c r="A52" s="35" t="s">
        <v>96</v>
      </c>
      <c r="C52" s="68"/>
      <c r="D52" s="68"/>
      <c r="E52" s="71"/>
      <c r="F52" s="68"/>
      <c r="G52" s="68">
        <v>0</v>
      </c>
      <c r="H52" s="68"/>
      <c r="I52" s="68"/>
      <c r="J52" s="68"/>
      <c r="K52" s="68">
        <v>0</v>
      </c>
      <c r="L52" s="68"/>
      <c r="M52" s="68"/>
      <c r="N52" s="69"/>
      <c r="P52" s="70"/>
    </row>
    <row r="53" spans="1:16" x14ac:dyDescent="0.25">
      <c r="A53" s="37" t="s">
        <v>97</v>
      </c>
      <c r="C53" s="68">
        <v>0</v>
      </c>
      <c r="D53" s="68"/>
      <c r="E53" s="68">
        <v>7868729</v>
      </c>
      <c r="F53" s="68"/>
      <c r="G53" s="68">
        <v>0</v>
      </c>
      <c r="H53" s="68"/>
      <c r="I53" s="68">
        <v>-19806</v>
      </c>
      <c r="J53" s="68"/>
      <c r="K53" s="68">
        <v>0</v>
      </c>
      <c r="L53" s="68"/>
      <c r="M53" s="68">
        <f>SUM(B53:L53)</f>
        <v>7848923</v>
      </c>
      <c r="N53" s="69"/>
      <c r="P53" s="70"/>
    </row>
    <row r="54" spans="1:16" x14ac:dyDescent="0.25">
      <c r="A54" s="34" t="s">
        <v>98</v>
      </c>
      <c r="C54" s="68">
        <v>0</v>
      </c>
      <c r="D54" s="68"/>
      <c r="E54" s="68">
        <v>0</v>
      </c>
      <c r="F54" s="68"/>
      <c r="G54" s="68">
        <v>0</v>
      </c>
      <c r="H54" s="68"/>
      <c r="I54" s="68">
        <v>-227409</v>
      </c>
      <c r="J54" s="68"/>
      <c r="K54" s="68">
        <v>0</v>
      </c>
      <c r="L54" s="68"/>
      <c r="M54" s="68">
        <f>SUM(B54:L54)</f>
        <v>-227409</v>
      </c>
      <c r="N54" s="69"/>
      <c r="P54" s="70"/>
    </row>
    <row r="55" spans="1:16" x14ac:dyDescent="0.25">
      <c r="A55" s="34" t="s">
        <v>99</v>
      </c>
      <c r="C55" s="68">
        <v>205907</v>
      </c>
      <c r="D55" s="68"/>
      <c r="E55" s="68">
        <v>7444093</v>
      </c>
      <c r="F55" s="68"/>
      <c r="G55" s="68"/>
      <c r="H55" s="68"/>
      <c r="I55" s="68">
        <v>7868392</v>
      </c>
      <c r="J55" s="68"/>
      <c r="K55" s="68">
        <v>0</v>
      </c>
      <c r="L55" s="68"/>
      <c r="M55" s="68">
        <f t="shared" ref="M55:M59" si="2">SUM(B55:L55)</f>
        <v>15518392</v>
      </c>
      <c r="N55" s="69"/>
    </row>
    <row r="56" spans="1:16" hidden="1" x14ac:dyDescent="0.25">
      <c r="A56" s="34" t="s">
        <v>100</v>
      </c>
      <c r="C56" s="68">
        <v>0</v>
      </c>
      <c r="D56" s="68"/>
      <c r="E56" s="68">
        <v>0</v>
      </c>
      <c r="F56" s="68"/>
      <c r="G56" s="68">
        <v>0</v>
      </c>
      <c r="H56" s="68"/>
      <c r="I56" s="68">
        <v>0</v>
      </c>
      <c r="J56" s="68"/>
      <c r="K56" s="68">
        <v>0</v>
      </c>
      <c r="L56" s="68"/>
      <c r="M56" s="68">
        <f t="shared" si="2"/>
        <v>0</v>
      </c>
      <c r="N56" s="69"/>
    </row>
    <row r="57" spans="1:16" x14ac:dyDescent="0.25">
      <c r="A57" s="34" t="s">
        <v>101</v>
      </c>
      <c r="C57" s="68">
        <v>0</v>
      </c>
      <c r="D57" s="68"/>
      <c r="E57" s="68">
        <v>244421</v>
      </c>
      <c r="F57" s="68"/>
      <c r="G57" s="68">
        <v>211980</v>
      </c>
      <c r="H57" s="68"/>
      <c r="I57" s="68">
        <v>1106135</v>
      </c>
      <c r="J57" s="68"/>
      <c r="K57" s="68">
        <v>0</v>
      </c>
      <c r="L57" s="68"/>
      <c r="M57" s="68">
        <f t="shared" si="2"/>
        <v>1562536</v>
      </c>
      <c r="N57" s="69"/>
    </row>
    <row r="58" spans="1:16" x14ac:dyDescent="0.25">
      <c r="A58" s="34" t="s">
        <v>102</v>
      </c>
      <c r="C58" s="68">
        <v>0</v>
      </c>
      <c r="D58" s="68"/>
      <c r="E58" s="68">
        <v>0</v>
      </c>
      <c r="F58" s="68"/>
      <c r="G58" s="68">
        <v>0</v>
      </c>
      <c r="H58" s="68"/>
      <c r="I58" s="68">
        <v>232</v>
      </c>
      <c r="J58" s="68"/>
      <c r="K58" s="68">
        <v>0</v>
      </c>
      <c r="L58" s="68"/>
      <c r="M58" s="68">
        <f t="shared" si="2"/>
        <v>232</v>
      </c>
      <c r="N58" s="69"/>
    </row>
    <row r="59" spans="1:16" x14ac:dyDescent="0.25">
      <c r="A59" s="34" t="s">
        <v>103</v>
      </c>
      <c r="C59" s="68">
        <v>0</v>
      </c>
      <c r="D59" s="68"/>
      <c r="E59" s="68">
        <v>0</v>
      </c>
      <c r="F59" s="68"/>
      <c r="G59" s="68">
        <v>2016740</v>
      </c>
      <c r="H59" s="68"/>
      <c r="I59" s="68">
        <v>4954010</v>
      </c>
      <c r="J59" s="68"/>
      <c r="K59" s="68">
        <v>0</v>
      </c>
      <c r="L59" s="68"/>
      <c r="M59" s="68">
        <f t="shared" si="2"/>
        <v>6970750</v>
      </c>
      <c r="N59" s="69"/>
    </row>
    <row r="60" spans="1:16" x14ac:dyDescent="0.25">
      <c r="A60" s="34" t="s">
        <v>104</v>
      </c>
      <c r="C60" s="68">
        <v>0</v>
      </c>
      <c r="D60" s="68"/>
      <c r="E60" s="68">
        <v>0</v>
      </c>
      <c r="F60" s="68"/>
      <c r="G60" s="68">
        <v>0</v>
      </c>
      <c r="H60" s="68"/>
      <c r="I60" s="68">
        <v>-7868729</v>
      </c>
      <c r="J60" s="68"/>
      <c r="K60" s="68">
        <v>0</v>
      </c>
      <c r="L60" s="68"/>
      <c r="M60" s="68">
        <f>SUM(B60:L60)</f>
        <v>-7868729</v>
      </c>
      <c r="N60" s="69"/>
    </row>
    <row r="61" spans="1:16" x14ac:dyDescent="0.25">
      <c r="A61" s="34" t="s">
        <v>105</v>
      </c>
      <c r="C61" s="68">
        <v>-3759122</v>
      </c>
      <c r="D61" s="68"/>
      <c r="E61" s="68">
        <v>0</v>
      </c>
      <c r="F61" s="68"/>
      <c r="G61" s="68">
        <v>0</v>
      </c>
      <c r="H61" s="68"/>
      <c r="I61" s="68">
        <v>0</v>
      </c>
      <c r="J61" s="68"/>
      <c r="K61" s="68">
        <v>0</v>
      </c>
      <c r="L61" s="68"/>
      <c r="M61" s="68">
        <f>SUM(B61:L61)</f>
        <v>-3759122</v>
      </c>
      <c r="N61" s="69"/>
    </row>
    <row r="62" spans="1:16" x14ac:dyDescent="0.25">
      <c r="A62" s="34" t="s">
        <v>106</v>
      </c>
      <c r="C62" s="68">
        <v>-4075311</v>
      </c>
      <c r="D62" s="68"/>
      <c r="E62" s="68">
        <v>0</v>
      </c>
      <c r="F62" s="68"/>
      <c r="G62" s="68">
        <v>0</v>
      </c>
      <c r="H62" s="68"/>
      <c r="I62" s="68">
        <v>247215</v>
      </c>
      <c r="J62" s="68"/>
      <c r="K62" s="68">
        <f>-K11</f>
        <v>1110569</v>
      </c>
      <c r="L62" s="68"/>
      <c r="M62" s="68">
        <f>SUM(B62:L62)</f>
        <v>-2717527</v>
      </c>
      <c r="N62" s="69"/>
    </row>
    <row r="63" spans="1:16" x14ac:dyDescent="0.25">
      <c r="A63" s="34" t="s">
        <v>107</v>
      </c>
      <c r="C63" s="68">
        <v>0</v>
      </c>
      <c r="D63" s="68"/>
      <c r="E63" s="68">
        <v>0</v>
      </c>
      <c r="F63" s="68"/>
      <c r="G63" s="68">
        <v>-2209347</v>
      </c>
      <c r="H63" s="68"/>
      <c r="I63" s="68">
        <v>-496327</v>
      </c>
      <c r="J63" s="68"/>
      <c r="K63" s="68">
        <v>0</v>
      </c>
      <c r="L63" s="68"/>
      <c r="M63" s="68">
        <f>SUM(B63:L63)</f>
        <v>-2705674</v>
      </c>
      <c r="N63" s="69"/>
    </row>
    <row r="64" spans="1:16" ht="12.75" hidden="1" customHeight="1" x14ac:dyDescent="0.25">
      <c r="A64" s="34" t="s">
        <v>108</v>
      </c>
      <c r="C64" s="68"/>
      <c r="D64" s="68"/>
      <c r="E64" s="68"/>
      <c r="F64" s="68"/>
      <c r="G64" s="68"/>
      <c r="H64" s="68"/>
      <c r="I64" s="68">
        <v>0</v>
      </c>
      <c r="J64" s="68"/>
      <c r="K64" s="68"/>
      <c r="L64" s="68"/>
      <c r="M64" s="68">
        <f t="shared" ref="M64" si="3">SUM(B64:L64)</f>
        <v>0</v>
      </c>
      <c r="N64" s="69"/>
    </row>
    <row r="65" spans="1:14" x14ac:dyDescent="0.25">
      <c r="A65" s="54" t="s">
        <v>183</v>
      </c>
      <c r="C65" s="72">
        <f>SUM(C51:C64)</f>
        <v>-7628526</v>
      </c>
      <c r="D65" s="68"/>
      <c r="E65" s="72">
        <f>SUM(E51:E64)</f>
        <v>15557243</v>
      </c>
      <c r="F65" s="68"/>
      <c r="G65" s="72">
        <f>SUM(G51:G64)</f>
        <v>3778495</v>
      </c>
      <c r="H65" s="68"/>
      <c r="I65" s="72">
        <f>SUM(I51:I64)</f>
        <v>8528455</v>
      </c>
      <c r="J65" s="68"/>
      <c r="K65" s="72">
        <f>SUM(K51:K64)</f>
        <v>1110569</v>
      </c>
      <c r="L65" s="68"/>
      <c r="M65" s="72">
        <f>SUM(C65:L65)</f>
        <v>21346236</v>
      </c>
      <c r="N65" s="69"/>
    </row>
    <row r="66" spans="1:14" x14ac:dyDescent="0.25">
      <c r="A66" s="34" t="s">
        <v>109</v>
      </c>
      <c r="C66" s="32">
        <f>C48+C65</f>
        <v>-30455</v>
      </c>
      <c r="D66" s="32"/>
      <c r="E66" s="32">
        <f>E48+E65</f>
        <v>2789781</v>
      </c>
      <c r="F66" s="32"/>
      <c r="G66" s="32">
        <f>G48+G65</f>
        <v>-513641</v>
      </c>
      <c r="H66" s="32"/>
      <c r="I66" s="32">
        <f>I48+I65</f>
        <v>215298</v>
      </c>
      <c r="J66" s="32"/>
      <c r="K66" s="32">
        <f>K48+K65</f>
        <v>0</v>
      </c>
      <c r="L66" s="32"/>
      <c r="M66" s="32">
        <f>M48+M65</f>
        <v>2460983</v>
      </c>
    </row>
    <row r="67" spans="1:14" x14ac:dyDescent="0.25">
      <c r="A67" s="61" t="s">
        <v>184</v>
      </c>
      <c r="C67" s="32">
        <v>4037111</v>
      </c>
      <c r="D67" s="32"/>
      <c r="E67" s="32">
        <v>-7491786</v>
      </c>
      <c r="F67" s="32"/>
      <c r="G67" s="32">
        <v>1971122</v>
      </c>
      <c r="H67" s="32"/>
      <c r="I67" s="32">
        <v>4941421</v>
      </c>
      <c r="J67" s="32"/>
      <c r="K67" s="32">
        <v>0</v>
      </c>
      <c r="L67" s="32"/>
      <c r="M67" s="32">
        <f>SUM(B67:L67)</f>
        <v>3457868</v>
      </c>
    </row>
    <row r="68" spans="1:14" ht="14.4" thickBot="1" x14ac:dyDescent="0.3">
      <c r="A68" s="61" t="s">
        <v>185</v>
      </c>
      <c r="B68" s="32" t="s">
        <v>12</v>
      </c>
      <c r="C68" s="40">
        <f>SUM(C66:C67)</f>
        <v>4006656</v>
      </c>
      <c r="D68" s="32" t="s">
        <v>12</v>
      </c>
      <c r="E68" s="40">
        <f>SUM(E66:E67)</f>
        <v>-4702005</v>
      </c>
      <c r="F68" s="32" t="s">
        <v>12</v>
      </c>
      <c r="G68" s="40">
        <f>SUM(G66:G67)</f>
        <v>1457481</v>
      </c>
      <c r="H68" s="32" t="s">
        <v>12</v>
      </c>
      <c r="I68" s="40">
        <f>SUM(I66:I67)</f>
        <v>5156719</v>
      </c>
      <c r="J68" s="32" t="s">
        <v>12</v>
      </c>
      <c r="K68" s="40">
        <f>SUM(K66:K67)</f>
        <v>0</v>
      </c>
      <c r="L68" s="32" t="s">
        <v>12</v>
      </c>
      <c r="M68" s="40">
        <f>SUM(C68:L68)</f>
        <v>5918851</v>
      </c>
    </row>
    <row r="69" spans="1:14" ht="14.4" thickTop="1" x14ac:dyDescent="0.25"/>
    <row r="70" spans="1:14" x14ac:dyDescent="0.25">
      <c r="A70" s="34" t="s">
        <v>111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53"/>
    </row>
    <row r="71" spans="1:14" x14ac:dyDescent="0.25">
      <c r="A71" s="20" t="s">
        <v>112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x14ac:dyDescent="0.25">
      <c r="A72" s="61" t="s">
        <v>59</v>
      </c>
    </row>
    <row r="73" spans="1:14" hidden="1" x14ac:dyDescent="0.25">
      <c r="A73" s="20" t="s">
        <v>113</v>
      </c>
    </row>
    <row r="74" spans="1:14" hidden="1" x14ac:dyDescent="0.25"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</row>
    <row r="75" spans="1:14" hidden="1" x14ac:dyDescent="0.25">
      <c r="B75" s="32"/>
      <c r="C75" s="62">
        <f>C68-'page 44'!C68</f>
        <v>0</v>
      </c>
      <c r="D75" s="62"/>
      <c r="E75" s="62">
        <f>E68-'page 44'!E68</f>
        <v>0</v>
      </c>
      <c r="F75" s="62"/>
      <c r="G75" s="62">
        <f>G68-'page 44'!G68</f>
        <v>0</v>
      </c>
      <c r="H75" s="62"/>
      <c r="I75" s="62">
        <f>I68-'page 44'!I68</f>
        <v>0</v>
      </c>
      <c r="J75" s="62"/>
      <c r="K75" s="62">
        <f>K68-'page 44'!K68</f>
        <v>0</v>
      </c>
      <c r="L75" s="62"/>
      <c r="M75" s="62">
        <f>M68-'page 44'!M68</f>
        <v>0</v>
      </c>
    </row>
    <row r="76" spans="1:14" hidden="1" x14ac:dyDescent="0.25"/>
    <row r="77" spans="1:14" hidden="1" x14ac:dyDescent="0.25">
      <c r="M77" s="73">
        <v>0</v>
      </c>
    </row>
    <row r="78" spans="1:14" hidden="1" x14ac:dyDescent="0.25"/>
    <row r="79" spans="1:14" hidden="1" x14ac:dyDescent="0.25"/>
  </sheetData>
  <printOptions horizontalCentered="1" verticalCentered="1"/>
  <pageMargins left="0.7" right="0.7" top="0.75" bottom="0.75" header="0.3" footer="0.3"/>
  <pageSetup scale="56" firstPageNumber="5" orientation="portrait" cellComments="asDisplayed" useFirstPageNumber="1" r:id="rId1"/>
  <headerFooter alignWithMargins="0">
    <oddFooter>&amp;C&amp;"Times New Roman,Bold"&amp;24 9&amp;R&amp;"Times New Roman,Regular"&amp;D &amp;T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3FF96-5719-45E1-B54C-4630673FAD9E}">
  <dimension ref="A1:I65"/>
  <sheetViews>
    <sheetView showZeros="0" zoomScale="110" zoomScaleNormal="110" workbookViewId="0">
      <selection activeCell="G4" sqref="G4"/>
    </sheetView>
  </sheetViews>
  <sheetFormatPr defaultColWidth="9.109375" defaultRowHeight="13.8" x14ac:dyDescent="0.25"/>
  <cols>
    <col min="1" max="1" width="47.44140625" style="69" customWidth="1"/>
    <col min="2" max="2" width="3" style="91" bestFit="1" customWidth="1"/>
    <col min="3" max="3" width="14.44140625" style="91" customWidth="1"/>
    <col min="4" max="4" width="3" style="91" bestFit="1" customWidth="1"/>
    <col min="5" max="5" width="14.5546875" style="91" bestFit="1" customWidth="1"/>
    <col min="6" max="6" width="3" style="91" bestFit="1" customWidth="1"/>
    <col min="7" max="7" width="13.5546875" style="68" customWidth="1"/>
    <col min="8" max="8" width="3" style="91" customWidth="1"/>
    <col min="9" max="9" width="15.5546875" style="91" customWidth="1"/>
    <col min="10" max="16384" width="9.109375" style="69"/>
  </cols>
  <sheetData>
    <row r="1" spans="1:9" x14ac:dyDescent="0.25">
      <c r="A1" s="5" t="s">
        <v>0</v>
      </c>
      <c r="B1" s="74"/>
      <c r="C1" s="74"/>
      <c r="D1" s="74"/>
      <c r="E1" s="75"/>
      <c r="F1" s="75"/>
      <c r="G1" s="74"/>
      <c r="H1" s="74"/>
      <c r="I1" s="75"/>
    </row>
    <row r="2" spans="1:9" x14ac:dyDescent="0.25">
      <c r="A2" s="5" t="s">
        <v>114</v>
      </c>
      <c r="B2" s="74"/>
      <c r="C2" s="74"/>
      <c r="D2" s="74"/>
      <c r="E2" s="75"/>
      <c r="F2" s="75"/>
      <c r="G2" s="74"/>
      <c r="H2" s="74"/>
      <c r="I2" s="75"/>
    </row>
    <row r="3" spans="1:9" x14ac:dyDescent="0.25">
      <c r="A3" s="18" t="s">
        <v>115</v>
      </c>
      <c r="B3" s="74"/>
      <c r="C3" s="74"/>
      <c r="D3" s="74"/>
      <c r="E3" s="75"/>
      <c r="F3" s="75"/>
      <c r="G3" s="74"/>
      <c r="H3" s="74"/>
      <c r="I3" s="75"/>
    </row>
    <row r="4" spans="1:9" x14ac:dyDescent="0.25">
      <c r="A4" s="18" t="s">
        <v>116</v>
      </c>
      <c r="B4" s="74"/>
      <c r="C4" s="74"/>
      <c r="D4" s="74"/>
      <c r="E4" s="75"/>
      <c r="F4" s="75"/>
      <c r="G4" s="74"/>
      <c r="H4" s="74"/>
      <c r="I4" s="75"/>
    </row>
    <row r="5" spans="1:9" x14ac:dyDescent="0.25">
      <c r="A5" s="18" t="s">
        <v>117</v>
      </c>
      <c r="B5" s="74"/>
      <c r="C5" s="74"/>
      <c r="D5" s="74"/>
      <c r="E5" s="75"/>
      <c r="F5" s="75"/>
      <c r="G5" s="74"/>
      <c r="H5" s="74"/>
      <c r="I5" s="75"/>
    </row>
    <row r="6" spans="1:9" x14ac:dyDescent="0.25">
      <c r="A6" s="11" t="s">
        <v>61</v>
      </c>
      <c r="B6" s="74"/>
      <c r="C6" s="74"/>
      <c r="D6" s="74"/>
      <c r="E6" s="75"/>
      <c r="F6" s="75"/>
      <c r="G6" s="74"/>
      <c r="H6" s="74"/>
      <c r="I6" s="75"/>
    </row>
    <row r="7" spans="1:9" x14ac:dyDescent="0.25">
      <c r="A7" s="11" t="s">
        <v>4</v>
      </c>
      <c r="B7" s="74"/>
      <c r="C7" s="76"/>
      <c r="D7" s="74"/>
      <c r="E7" s="75"/>
      <c r="F7" s="75"/>
      <c r="G7" s="74"/>
      <c r="H7" s="74"/>
      <c r="I7" s="75"/>
    </row>
    <row r="8" spans="1:9" x14ac:dyDescent="0.25">
      <c r="A8" s="77"/>
      <c r="B8" s="74"/>
      <c r="C8" s="74"/>
      <c r="D8" s="74"/>
      <c r="E8" s="75"/>
      <c r="F8" s="75"/>
      <c r="G8" s="74"/>
      <c r="H8" s="74"/>
      <c r="I8" s="78" t="s">
        <v>118</v>
      </c>
    </row>
    <row r="9" spans="1:9" x14ac:dyDescent="0.25">
      <c r="A9" s="21"/>
      <c r="B9" s="79"/>
      <c r="C9" s="80" t="s">
        <v>119</v>
      </c>
      <c r="D9" s="80"/>
      <c r="E9" s="81"/>
      <c r="F9" s="53"/>
      <c r="G9" s="32"/>
      <c r="H9" s="79"/>
      <c r="I9" s="78" t="s">
        <v>120</v>
      </c>
    </row>
    <row r="10" spans="1:9" ht="14.25" customHeight="1" x14ac:dyDescent="0.25">
      <c r="A10" s="21"/>
      <c r="B10" s="32"/>
      <c r="C10" s="82" t="s">
        <v>121</v>
      </c>
      <c r="D10" s="83"/>
      <c r="E10" s="82" t="s">
        <v>122</v>
      </c>
      <c r="F10" s="83"/>
      <c r="G10" s="82" t="s">
        <v>123</v>
      </c>
      <c r="H10" s="32"/>
      <c r="I10" s="82" t="s">
        <v>119</v>
      </c>
    </row>
    <row r="11" spans="1:9" x14ac:dyDescent="0.25">
      <c r="A11" s="28" t="s">
        <v>175</v>
      </c>
      <c r="B11" s="32"/>
      <c r="C11" s="32"/>
      <c r="D11" s="32"/>
      <c r="E11" s="53"/>
      <c r="F11" s="53"/>
      <c r="G11" s="32"/>
      <c r="H11" s="32"/>
      <c r="I11" s="53"/>
    </row>
    <row r="12" spans="1:9" x14ac:dyDescent="0.25">
      <c r="A12" s="34" t="s">
        <v>124</v>
      </c>
      <c r="B12" s="84" t="s">
        <v>12</v>
      </c>
      <c r="C12" s="32">
        <v>34280000</v>
      </c>
      <c r="D12" s="84" t="s">
        <v>12</v>
      </c>
      <c r="E12" s="32">
        <v>34714000</v>
      </c>
      <c r="F12" s="84" t="s">
        <v>12</v>
      </c>
      <c r="G12" s="32">
        <v>34756900</v>
      </c>
      <c r="H12" s="84" t="s">
        <v>12</v>
      </c>
      <c r="I12" s="32">
        <f t="shared" ref="I12:I21" si="0">G12-E12</f>
        <v>42900</v>
      </c>
    </row>
    <row r="13" spans="1:9" x14ac:dyDescent="0.25">
      <c r="A13" s="34" t="s">
        <v>125</v>
      </c>
      <c r="B13" s="20"/>
      <c r="C13" s="32">
        <v>11177571</v>
      </c>
      <c r="D13" s="32"/>
      <c r="E13" s="32">
        <v>11221691</v>
      </c>
      <c r="F13" s="14"/>
      <c r="G13" s="32">
        <v>11264198</v>
      </c>
      <c r="H13" s="32"/>
      <c r="I13" s="32">
        <f t="shared" si="0"/>
        <v>42507</v>
      </c>
    </row>
    <row r="14" spans="1:9" x14ac:dyDescent="0.25">
      <c r="A14" s="34" t="s">
        <v>126</v>
      </c>
      <c r="B14" s="20"/>
      <c r="C14" s="32">
        <v>15425000</v>
      </c>
      <c r="D14" s="32"/>
      <c r="E14" s="32">
        <v>16047888</v>
      </c>
      <c r="F14" s="14"/>
      <c r="G14" s="32">
        <v>16102462</v>
      </c>
      <c r="H14" s="32"/>
      <c r="I14" s="32">
        <f t="shared" si="0"/>
        <v>54574</v>
      </c>
    </row>
    <row r="15" spans="1:9" x14ac:dyDescent="0.25">
      <c r="A15" s="34" t="s">
        <v>127</v>
      </c>
      <c r="B15" s="20"/>
      <c r="C15" s="32">
        <v>11635000</v>
      </c>
      <c r="D15" s="32"/>
      <c r="E15" s="32">
        <v>14309093</v>
      </c>
      <c r="F15" s="14"/>
      <c r="G15" s="32">
        <v>14119409</v>
      </c>
      <c r="H15" s="32"/>
      <c r="I15" s="32">
        <f t="shared" si="0"/>
        <v>-189684</v>
      </c>
    </row>
    <row r="16" spans="1:9" x14ac:dyDescent="0.25">
      <c r="A16" s="34" t="s">
        <v>128</v>
      </c>
      <c r="B16" s="20"/>
      <c r="C16" s="32">
        <v>4530376</v>
      </c>
      <c r="D16" s="32"/>
      <c r="E16" s="32">
        <v>4057775</v>
      </c>
      <c r="F16" s="14"/>
      <c r="G16" s="32">
        <v>4072491</v>
      </c>
      <c r="H16" s="32"/>
      <c r="I16" s="32">
        <f t="shared" si="0"/>
        <v>14716</v>
      </c>
    </row>
    <row r="17" spans="1:9" x14ac:dyDescent="0.25">
      <c r="A17" s="34" t="s">
        <v>129</v>
      </c>
      <c r="B17" s="20"/>
      <c r="C17" s="32">
        <v>28311334</v>
      </c>
      <c r="D17" s="32"/>
      <c r="E17" s="32">
        <v>32356539</v>
      </c>
      <c r="F17" s="14"/>
      <c r="G17" s="32">
        <v>29894787</v>
      </c>
      <c r="H17" s="32"/>
      <c r="I17" s="32">
        <f t="shared" si="0"/>
        <v>-2461752</v>
      </c>
    </row>
    <row r="18" spans="1:9" ht="15" customHeight="1" x14ac:dyDescent="0.25">
      <c r="A18" s="34" t="s">
        <v>130</v>
      </c>
      <c r="B18" s="20"/>
      <c r="C18" s="32">
        <v>0</v>
      </c>
      <c r="D18" s="32"/>
      <c r="E18" s="32">
        <v>51859</v>
      </c>
      <c r="F18" s="14"/>
      <c r="G18" s="32">
        <v>52693</v>
      </c>
      <c r="H18" s="32"/>
      <c r="I18" s="32">
        <f t="shared" si="0"/>
        <v>834</v>
      </c>
    </row>
    <row r="19" spans="1:9" x14ac:dyDescent="0.25">
      <c r="A19" s="34" t="s">
        <v>131</v>
      </c>
      <c r="B19" s="20"/>
      <c r="C19" s="32">
        <v>3520301</v>
      </c>
      <c r="D19" s="32"/>
      <c r="E19" s="32">
        <v>3535140</v>
      </c>
      <c r="F19" s="14"/>
      <c r="G19" s="32">
        <v>3501088</v>
      </c>
      <c r="H19" s="32"/>
      <c r="I19" s="32">
        <f t="shared" si="0"/>
        <v>-34052</v>
      </c>
    </row>
    <row r="20" spans="1:9" x14ac:dyDescent="0.25">
      <c r="A20" s="34" t="s">
        <v>132</v>
      </c>
      <c r="B20" s="20"/>
      <c r="C20" s="32">
        <v>379468</v>
      </c>
      <c r="D20" s="32"/>
      <c r="E20" s="32">
        <v>628463</v>
      </c>
      <c r="F20" s="14"/>
      <c r="G20" s="32">
        <v>640780</v>
      </c>
      <c r="H20" s="32"/>
      <c r="I20" s="32">
        <f t="shared" si="0"/>
        <v>12317</v>
      </c>
    </row>
    <row r="21" spans="1:9" x14ac:dyDescent="0.25">
      <c r="A21" s="34" t="s">
        <v>133</v>
      </c>
      <c r="B21" s="20"/>
      <c r="C21" s="32">
        <v>2171546</v>
      </c>
      <c r="D21" s="32"/>
      <c r="E21" s="32">
        <v>3237633</v>
      </c>
      <c r="F21" s="14"/>
      <c r="G21" s="32">
        <v>2803420</v>
      </c>
      <c r="H21" s="32"/>
      <c r="I21" s="32">
        <f t="shared" si="0"/>
        <v>-434213</v>
      </c>
    </row>
    <row r="22" spans="1:9" x14ac:dyDescent="0.25">
      <c r="A22" s="85" t="s">
        <v>134</v>
      </c>
      <c r="B22" s="20"/>
      <c r="C22" s="50">
        <f>SUM(C12:C21)</f>
        <v>111430596</v>
      </c>
      <c r="D22" s="32"/>
      <c r="E22" s="50">
        <f>SUM(E12:E21)</f>
        <v>120160081</v>
      </c>
      <c r="F22" s="32"/>
      <c r="G22" s="50">
        <f>SUM(G12:G21)</f>
        <v>117208228</v>
      </c>
      <c r="H22" s="32"/>
      <c r="I22" s="50">
        <f>SUM(I12:I21)</f>
        <v>-2951853</v>
      </c>
    </row>
    <row r="23" spans="1:9" x14ac:dyDescent="0.25">
      <c r="A23" s="54"/>
      <c r="B23" s="20"/>
      <c r="C23" s="32"/>
      <c r="D23" s="32"/>
      <c r="E23" s="32"/>
      <c r="F23" s="32"/>
      <c r="G23" s="32"/>
      <c r="H23" s="32"/>
      <c r="I23" s="32"/>
    </row>
    <row r="24" spans="1:9" x14ac:dyDescent="0.25">
      <c r="A24" s="56" t="s">
        <v>177</v>
      </c>
      <c r="B24" s="20"/>
      <c r="C24" s="32"/>
      <c r="D24" s="32"/>
      <c r="E24" s="32"/>
      <c r="F24" s="32"/>
      <c r="G24" s="32"/>
      <c r="H24" s="32"/>
      <c r="I24" s="32"/>
    </row>
    <row r="25" spans="1:9" x14ac:dyDescent="0.25">
      <c r="A25" s="34" t="s">
        <v>135</v>
      </c>
      <c r="B25" s="20"/>
      <c r="C25" s="32">
        <v>5062192</v>
      </c>
      <c r="D25" s="32"/>
      <c r="E25" s="32">
        <v>5493419</v>
      </c>
      <c r="F25" s="32"/>
      <c r="G25" s="32">
        <v>5111504</v>
      </c>
      <c r="H25" s="32"/>
      <c r="I25" s="32">
        <f t="shared" ref="I25:I42" si="1">E25-G25</f>
        <v>381915</v>
      </c>
    </row>
    <row r="26" spans="1:9" x14ac:dyDescent="0.25">
      <c r="A26" s="34" t="s">
        <v>136</v>
      </c>
      <c r="B26" s="20"/>
      <c r="C26" s="32">
        <v>11137892</v>
      </c>
      <c r="D26" s="32"/>
      <c r="E26" s="32">
        <v>12987066</v>
      </c>
      <c r="F26" s="32"/>
      <c r="G26" s="32">
        <v>12838700</v>
      </c>
      <c r="H26" s="32"/>
      <c r="I26" s="32">
        <f t="shared" si="1"/>
        <v>148366</v>
      </c>
    </row>
    <row r="27" spans="1:9" x14ac:dyDescent="0.25">
      <c r="A27" s="34" t="s">
        <v>137</v>
      </c>
      <c r="B27" s="20"/>
      <c r="C27" s="32">
        <v>32673326</v>
      </c>
      <c r="D27" s="32"/>
      <c r="E27" s="32">
        <v>34346923</v>
      </c>
      <c r="F27" s="32"/>
      <c r="G27" s="32">
        <v>34051680</v>
      </c>
      <c r="H27" s="32"/>
      <c r="I27" s="32">
        <f t="shared" si="1"/>
        <v>295243</v>
      </c>
    </row>
    <row r="28" spans="1:9" x14ac:dyDescent="0.25">
      <c r="A28" s="34" t="s">
        <v>138</v>
      </c>
      <c r="B28" s="20"/>
      <c r="C28" s="32">
        <v>1301431</v>
      </c>
      <c r="D28" s="32"/>
      <c r="E28" s="32">
        <v>1320872</v>
      </c>
      <c r="F28" s="32"/>
      <c r="G28" s="32">
        <v>1261522</v>
      </c>
      <c r="H28" s="32"/>
      <c r="I28" s="32">
        <f t="shared" si="1"/>
        <v>59350</v>
      </c>
    </row>
    <row r="29" spans="1:9" x14ac:dyDescent="0.25">
      <c r="A29" s="34" t="s">
        <v>139</v>
      </c>
      <c r="B29" s="20"/>
      <c r="C29" s="32">
        <v>19043435</v>
      </c>
      <c r="D29" s="32"/>
      <c r="E29" s="32">
        <v>22347942</v>
      </c>
      <c r="F29" s="32"/>
      <c r="G29" s="32">
        <v>20642060</v>
      </c>
      <c r="H29" s="32"/>
      <c r="I29" s="32">
        <f t="shared" si="1"/>
        <v>1705882</v>
      </c>
    </row>
    <row r="30" spans="1:9" x14ac:dyDescent="0.25">
      <c r="A30" s="34" t="s">
        <v>140</v>
      </c>
      <c r="B30" s="20"/>
      <c r="C30" s="32">
        <v>3548534</v>
      </c>
      <c r="D30" s="32"/>
      <c r="E30" s="32">
        <v>3688200</v>
      </c>
      <c r="F30" s="32"/>
      <c r="G30" s="32">
        <v>3632911</v>
      </c>
      <c r="H30" s="32"/>
      <c r="I30" s="32">
        <f t="shared" si="1"/>
        <v>55289</v>
      </c>
    </row>
    <row r="31" spans="1:9" x14ac:dyDescent="0.25">
      <c r="A31" s="34" t="s">
        <v>141</v>
      </c>
      <c r="B31" s="20"/>
      <c r="C31" s="32">
        <v>2450694</v>
      </c>
      <c r="D31" s="32"/>
      <c r="E31" s="32">
        <v>2774269</v>
      </c>
      <c r="F31" s="32"/>
      <c r="G31" s="32">
        <v>2754999</v>
      </c>
      <c r="H31" s="32"/>
      <c r="I31" s="32">
        <f t="shared" si="1"/>
        <v>19270</v>
      </c>
    </row>
    <row r="32" spans="1:9" x14ac:dyDescent="0.25">
      <c r="A32" s="34" t="s">
        <v>142</v>
      </c>
      <c r="B32" s="20"/>
      <c r="C32" s="32">
        <v>814219</v>
      </c>
      <c r="D32" s="32"/>
      <c r="E32" s="32">
        <v>854432</v>
      </c>
      <c r="F32" s="32"/>
      <c r="G32" s="32">
        <v>848435</v>
      </c>
      <c r="H32" s="32"/>
      <c r="I32" s="32">
        <f t="shared" si="1"/>
        <v>5997</v>
      </c>
    </row>
    <row r="33" spans="1:9" x14ac:dyDescent="0.25">
      <c r="A33" s="34" t="s">
        <v>143</v>
      </c>
      <c r="B33" s="20"/>
      <c r="C33" s="32">
        <v>2177689</v>
      </c>
      <c r="D33" s="32"/>
      <c r="E33" s="32">
        <v>2211977</v>
      </c>
      <c r="F33" s="32"/>
      <c r="G33" s="32">
        <v>2092768</v>
      </c>
      <c r="H33" s="32"/>
      <c r="I33" s="32">
        <f t="shared" si="1"/>
        <v>119209</v>
      </c>
    </row>
    <row r="34" spans="1:9" x14ac:dyDescent="0.25">
      <c r="A34" s="34" t="s">
        <v>144</v>
      </c>
      <c r="B34" s="20"/>
      <c r="C34" s="32">
        <v>5298680</v>
      </c>
      <c r="D34" s="32"/>
      <c r="E34" s="32">
        <v>5782998</v>
      </c>
      <c r="F34" s="32"/>
      <c r="G34" s="32">
        <v>5476794</v>
      </c>
      <c r="H34" s="32"/>
      <c r="I34" s="32">
        <f t="shared" si="1"/>
        <v>306204</v>
      </c>
    </row>
    <row r="35" spans="1:9" x14ac:dyDescent="0.25">
      <c r="A35" s="34" t="s">
        <v>145</v>
      </c>
      <c r="B35" s="20"/>
      <c r="C35" s="32">
        <v>488845</v>
      </c>
      <c r="D35" s="32"/>
      <c r="E35" s="32">
        <v>499430</v>
      </c>
      <c r="F35" s="32"/>
      <c r="G35" s="32">
        <v>500156</v>
      </c>
      <c r="H35" s="32"/>
      <c r="I35" s="32">
        <f t="shared" si="1"/>
        <v>-726</v>
      </c>
    </row>
    <row r="36" spans="1:9" x14ac:dyDescent="0.25">
      <c r="A36" s="34" t="s">
        <v>146</v>
      </c>
      <c r="B36" s="20"/>
      <c r="C36" s="32">
        <v>10234821</v>
      </c>
      <c r="D36" s="32"/>
      <c r="E36" s="32">
        <v>9917307</v>
      </c>
      <c r="F36" s="32"/>
      <c r="G36" s="32">
        <v>9915575</v>
      </c>
      <c r="H36" s="32"/>
      <c r="I36" s="32">
        <f t="shared" si="1"/>
        <v>1732</v>
      </c>
    </row>
    <row r="37" spans="1:9" x14ac:dyDescent="0.25">
      <c r="A37" s="34" t="s">
        <v>147</v>
      </c>
      <c r="B37" s="20"/>
      <c r="C37" s="32">
        <v>877189</v>
      </c>
      <c r="D37" s="32"/>
      <c r="E37" s="32">
        <v>1281789</v>
      </c>
      <c r="F37" s="32"/>
      <c r="G37" s="32">
        <v>1376183</v>
      </c>
      <c r="H37" s="32"/>
      <c r="I37" s="32">
        <f t="shared" si="1"/>
        <v>-94394</v>
      </c>
    </row>
    <row r="38" spans="1:9" x14ac:dyDescent="0.25">
      <c r="A38" s="34" t="s">
        <v>148</v>
      </c>
      <c r="B38" s="20"/>
      <c r="C38" s="32"/>
      <c r="D38" s="32"/>
      <c r="E38" s="32"/>
      <c r="F38" s="32"/>
      <c r="G38" s="32"/>
      <c r="H38" s="32"/>
      <c r="I38" s="32">
        <f t="shared" si="1"/>
        <v>0</v>
      </c>
    </row>
    <row r="39" spans="1:9" x14ac:dyDescent="0.25">
      <c r="A39" s="37" t="s">
        <v>149</v>
      </c>
      <c r="B39" s="20"/>
      <c r="C39" s="32">
        <v>8764685</v>
      </c>
      <c r="D39" s="32"/>
      <c r="E39" s="32">
        <v>8329268</v>
      </c>
      <c r="F39" s="32"/>
      <c r="G39" s="32">
        <v>8688731</v>
      </c>
      <c r="H39" s="32"/>
      <c r="I39" s="32">
        <f t="shared" si="1"/>
        <v>-359463</v>
      </c>
    </row>
    <row r="40" spans="1:9" hidden="1" x14ac:dyDescent="0.25">
      <c r="A40" s="34" t="s">
        <v>186</v>
      </c>
      <c r="B40" s="20"/>
      <c r="C40" s="32"/>
      <c r="D40" s="32"/>
      <c r="E40" s="32"/>
      <c r="F40" s="32"/>
      <c r="G40" s="32"/>
      <c r="H40" s="32"/>
      <c r="I40" s="32">
        <f t="shared" si="1"/>
        <v>0</v>
      </c>
    </row>
    <row r="41" spans="1:9" x14ac:dyDescent="0.25">
      <c r="A41" s="34" t="s">
        <v>187</v>
      </c>
      <c r="B41" s="20"/>
      <c r="C41" s="32">
        <v>120130</v>
      </c>
      <c r="D41" s="32"/>
      <c r="E41" s="32">
        <v>85865</v>
      </c>
      <c r="F41" s="32"/>
      <c r="G41" s="32">
        <v>85865</v>
      </c>
      <c r="H41" s="32"/>
      <c r="I41" s="32">
        <f t="shared" si="1"/>
        <v>0</v>
      </c>
    </row>
    <row r="42" spans="1:9" x14ac:dyDescent="0.25">
      <c r="A42" s="34" t="s">
        <v>150</v>
      </c>
      <c r="B42" s="20"/>
      <c r="C42" s="32">
        <v>2963462</v>
      </c>
      <c r="D42" s="32"/>
      <c r="E42" s="32">
        <v>601019</v>
      </c>
      <c r="F42" s="32"/>
      <c r="G42" s="32">
        <v>332274</v>
      </c>
      <c r="H42" s="32"/>
      <c r="I42" s="32">
        <f t="shared" si="1"/>
        <v>268745</v>
      </c>
    </row>
    <row r="43" spans="1:9" x14ac:dyDescent="0.25">
      <c r="A43" s="85" t="s">
        <v>151</v>
      </c>
      <c r="B43" s="20"/>
      <c r="C43" s="50">
        <f>SUM(C25:C42)</f>
        <v>106957224</v>
      </c>
      <c r="D43" s="32"/>
      <c r="E43" s="50">
        <f>SUM(E25:E42)</f>
        <v>112522776</v>
      </c>
      <c r="F43" s="32"/>
      <c r="G43" s="50">
        <f>SUM(G25:G42)</f>
        <v>109610157</v>
      </c>
      <c r="H43" s="32"/>
      <c r="I43" s="50">
        <f>SUM(I25:I42)</f>
        <v>2912619</v>
      </c>
    </row>
    <row r="44" spans="1:9" x14ac:dyDescent="0.25">
      <c r="A44" s="67" t="s">
        <v>152</v>
      </c>
      <c r="B44" s="20"/>
      <c r="C44" s="32"/>
      <c r="D44" s="32"/>
      <c r="E44" s="32"/>
      <c r="F44" s="32"/>
      <c r="G44" s="20"/>
      <c r="H44" s="32"/>
      <c r="I44" s="20"/>
    </row>
    <row r="45" spans="1:9" x14ac:dyDescent="0.25">
      <c r="A45" s="41" t="s">
        <v>153</v>
      </c>
      <c r="B45" s="20"/>
      <c r="C45" s="38">
        <f>C22-C43</f>
        <v>4473372</v>
      </c>
      <c r="D45" s="32"/>
      <c r="E45" s="38">
        <f t="shared" ref="E45" si="2">E22-E43</f>
        <v>7637305</v>
      </c>
      <c r="F45" s="32"/>
      <c r="G45" s="38">
        <f>G22-G43</f>
        <v>7598071</v>
      </c>
      <c r="H45" s="38"/>
      <c r="I45" s="38">
        <f>I22+I43</f>
        <v>-39234</v>
      </c>
    </row>
    <row r="46" spans="1:9" x14ac:dyDescent="0.25">
      <c r="A46" s="67"/>
      <c r="B46" s="20"/>
      <c r="C46" s="32"/>
      <c r="D46" s="32"/>
      <c r="E46" s="32"/>
      <c r="F46" s="32"/>
      <c r="G46" s="32"/>
      <c r="H46" s="32"/>
      <c r="I46" s="32"/>
    </row>
    <row r="47" spans="1:9" x14ac:dyDescent="0.25">
      <c r="A47" s="28" t="s">
        <v>182</v>
      </c>
      <c r="B47" s="20"/>
      <c r="C47" s="32"/>
      <c r="D47" s="32"/>
      <c r="E47" s="32"/>
      <c r="F47" s="32"/>
      <c r="G47" s="32"/>
      <c r="H47" s="32"/>
      <c r="I47" s="32"/>
    </row>
    <row r="48" spans="1:9" x14ac:dyDescent="0.25">
      <c r="A48" s="34" t="s">
        <v>154</v>
      </c>
      <c r="B48" s="20"/>
      <c r="C48" s="32">
        <v>0</v>
      </c>
      <c r="D48" s="32"/>
      <c r="E48" s="32">
        <v>205907</v>
      </c>
      <c r="F48" s="32"/>
      <c r="G48" s="32">
        <v>205907</v>
      </c>
      <c r="H48" s="32"/>
      <c r="I48" s="32">
        <f>E48-G48</f>
        <v>0</v>
      </c>
    </row>
    <row r="49" spans="1:9" ht="13.5" customHeight="1" x14ac:dyDescent="0.25">
      <c r="A49" s="34" t="s">
        <v>155</v>
      </c>
      <c r="B49" s="20"/>
      <c r="C49" s="32">
        <v>-2198457</v>
      </c>
      <c r="D49" s="32"/>
      <c r="E49" s="32">
        <v>-4279261</v>
      </c>
      <c r="F49" s="32"/>
      <c r="G49" s="32">
        <v>-4278853</v>
      </c>
      <c r="H49" s="32"/>
      <c r="I49" s="32">
        <f>E49-G49</f>
        <v>-408</v>
      </c>
    </row>
    <row r="50" spans="1:9" ht="12.75" customHeight="1" x14ac:dyDescent="0.25">
      <c r="A50" s="34" t="s">
        <v>156</v>
      </c>
      <c r="B50" s="20"/>
      <c r="C50" s="32">
        <v>196511</v>
      </c>
      <c r="D50" s="32"/>
      <c r="E50" s="32">
        <v>203542</v>
      </c>
      <c r="F50" s="32"/>
      <c r="G50" s="32">
        <v>203542</v>
      </c>
      <c r="H50" s="32"/>
      <c r="I50" s="32">
        <f>E50-G50</f>
        <v>0</v>
      </c>
    </row>
    <row r="51" spans="1:9" hidden="1" x14ac:dyDescent="0.25">
      <c r="A51" s="34" t="s">
        <v>157</v>
      </c>
      <c r="B51" s="20"/>
      <c r="C51" s="32"/>
      <c r="D51" s="32"/>
      <c r="E51" s="32">
        <v>0</v>
      </c>
      <c r="F51" s="32"/>
      <c r="G51" s="32">
        <v>0</v>
      </c>
      <c r="H51" s="32"/>
      <c r="I51" s="32">
        <f>E51-G51</f>
        <v>0</v>
      </c>
    </row>
    <row r="52" spans="1:9" x14ac:dyDescent="0.25">
      <c r="A52" s="34" t="s">
        <v>158</v>
      </c>
      <c r="B52" s="20"/>
      <c r="C52" s="32">
        <v>-2471426</v>
      </c>
      <c r="D52" s="32"/>
      <c r="E52" s="32">
        <v>-3767493</v>
      </c>
      <c r="F52" s="32"/>
      <c r="G52" s="32">
        <v>-3759122</v>
      </c>
      <c r="H52" s="32"/>
      <c r="I52" s="32">
        <f>E52-G52</f>
        <v>-8371</v>
      </c>
    </row>
    <row r="53" spans="1:9" x14ac:dyDescent="0.25">
      <c r="A53" s="85" t="s">
        <v>159</v>
      </c>
      <c r="B53" s="20"/>
      <c r="C53" s="86">
        <f>SUM(C48:C52)</f>
        <v>-4473372</v>
      </c>
      <c r="D53" s="86"/>
      <c r="E53" s="86">
        <f t="shared" ref="E53:I53" si="3">SUM(E48:E52)</f>
        <v>-7637305</v>
      </c>
      <c r="F53" s="86"/>
      <c r="G53" s="50">
        <f t="shared" si="3"/>
        <v>-7628526</v>
      </c>
      <c r="H53" s="32"/>
      <c r="I53" s="86">
        <f t="shared" si="3"/>
        <v>-8779</v>
      </c>
    </row>
    <row r="54" spans="1:9" ht="28.2" thickBot="1" x14ac:dyDescent="0.3">
      <c r="A54" s="21" t="s">
        <v>160</v>
      </c>
      <c r="B54" s="84" t="s">
        <v>12</v>
      </c>
      <c r="C54" s="59">
        <f>C45+C53</f>
        <v>0</v>
      </c>
      <c r="D54" s="53"/>
      <c r="E54" s="87">
        <f>E45+E53</f>
        <v>0</v>
      </c>
      <c r="F54" s="84"/>
      <c r="G54" s="32">
        <f>G45+G53</f>
        <v>-30455</v>
      </c>
      <c r="H54" s="32"/>
      <c r="I54" s="88">
        <f>I45-I53</f>
        <v>-30455</v>
      </c>
    </row>
    <row r="55" spans="1:9" ht="14.4" thickTop="1" x14ac:dyDescent="0.25">
      <c r="A55" s="56" t="s">
        <v>161</v>
      </c>
      <c r="B55" s="20">
        <v>0</v>
      </c>
      <c r="C55" s="32"/>
      <c r="D55" s="32"/>
      <c r="E55" s="32"/>
      <c r="F55" s="32"/>
      <c r="G55" s="32">
        <v>4037111</v>
      </c>
      <c r="H55" s="32"/>
      <c r="I55" s="32"/>
    </row>
    <row r="56" spans="1:9" hidden="1" x14ac:dyDescent="0.25">
      <c r="A56" s="89" t="s">
        <v>110</v>
      </c>
      <c r="B56" s="20"/>
      <c r="C56" s="32"/>
      <c r="D56" s="32"/>
      <c r="E56" s="32"/>
      <c r="F56" s="32"/>
      <c r="G56" s="90">
        <v>0</v>
      </c>
      <c r="H56" s="32"/>
      <c r="I56" s="32"/>
    </row>
    <row r="57" spans="1:9" ht="14.4" thickBot="1" x14ac:dyDescent="0.3">
      <c r="A57" s="56" t="s">
        <v>162</v>
      </c>
      <c r="B57" s="20">
        <v>0</v>
      </c>
      <c r="C57" s="32"/>
      <c r="D57" s="53"/>
      <c r="E57" s="32"/>
      <c r="F57" s="84"/>
      <c r="G57" s="88">
        <f>G54+G55+G56</f>
        <v>4006656</v>
      </c>
      <c r="H57" s="32"/>
      <c r="I57" s="32"/>
    </row>
    <row r="58" spans="1:9" ht="14.4" thickTop="1" x14ac:dyDescent="0.25">
      <c r="A58" s="10"/>
      <c r="B58" s="53"/>
      <c r="C58" s="53"/>
      <c r="D58" s="53"/>
      <c r="E58" s="53"/>
      <c r="F58" s="53"/>
      <c r="G58" s="32"/>
      <c r="H58" s="53"/>
      <c r="I58" s="53"/>
    </row>
    <row r="59" spans="1:9" x14ac:dyDescent="0.25">
      <c r="A59" s="10"/>
      <c r="B59" s="53"/>
      <c r="C59" s="53"/>
      <c r="D59" s="53"/>
      <c r="E59" s="53"/>
      <c r="F59" s="53"/>
      <c r="G59" s="32"/>
      <c r="H59" s="53"/>
      <c r="I59" s="53"/>
    </row>
    <row r="60" spans="1:9" x14ac:dyDescent="0.25">
      <c r="A60" s="20" t="s">
        <v>59</v>
      </c>
      <c r="B60" s="53"/>
      <c r="C60" s="53"/>
      <c r="D60" s="53"/>
      <c r="E60" s="53"/>
      <c r="F60" s="53"/>
      <c r="G60" s="32"/>
      <c r="H60" s="53"/>
      <c r="I60" s="53"/>
    </row>
    <row r="62" spans="1:9" ht="16.8" x14ac:dyDescent="0.25">
      <c r="A62" s="92"/>
    </row>
    <row r="63" spans="1:9" ht="16.8" x14ac:dyDescent="0.25">
      <c r="A63" s="93"/>
    </row>
    <row r="64" spans="1:9" hidden="1" x14ac:dyDescent="0.25">
      <c r="A64" s="69" t="s">
        <v>163</v>
      </c>
      <c r="C64" s="91">
        <f>C43-C52-C49-C51</f>
        <v>111627107</v>
      </c>
      <c r="E64" s="91">
        <f>E43-E52-E49-E51</f>
        <v>120569530</v>
      </c>
      <c r="G64" s="91">
        <f>G43-G52-G49-G51</f>
        <v>117648132</v>
      </c>
      <c r="I64" s="91">
        <f>I43+I52+I49+I51</f>
        <v>2903840</v>
      </c>
    </row>
    <row r="65" spans="1:9" hidden="1" x14ac:dyDescent="0.25">
      <c r="A65" s="69" t="s">
        <v>164</v>
      </c>
      <c r="C65" s="91">
        <f>C22+C48+C50</f>
        <v>111627107</v>
      </c>
      <c r="E65" s="91">
        <f>E22+E48+E50</f>
        <v>120569530</v>
      </c>
      <c r="G65" s="91">
        <f>G22+G48+G50</f>
        <v>117617677</v>
      </c>
      <c r="I65" s="91">
        <f>I22+I48+I50</f>
        <v>-2951853</v>
      </c>
    </row>
  </sheetData>
  <printOptions horizontalCentered="1" verticalCentered="1"/>
  <pageMargins left="0.7" right="0.7" top="0.75" bottom="0.75" header="0.3" footer="0.3"/>
  <pageSetup scale="86" fitToWidth="0" fitToHeight="0" orientation="portrait" r:id="rId1"/>
  <headerFooter alignWithMargins="0">
    <oddFooter>&amp;C&amp;"Times New Roman,Bold"&amp;24 13&amp;R&amp;"Times New Roman,Regular"&amp;D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page 44</vt:lpstr>
      <vt:lpstr>page 48</vt:lpstr>
      <vt:lpstr>page 52</vt:lpstr>
      <vt:lpstr>'page 44'!Print_Area</vt:lpstr>
      <vt:lpstr>'page 48'!Print_Area</vt:lpstr>
      <vt:lpstr>'page 52'!Print_Area</vt:lpstr>
    </vt:vector>
  </TitlesOfParts>
  <Company>NYC Office of the Comptroller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Warburton-Thompson, Jacqueline</dc:creator>
  <cp:lastModifiedBy>Tinevra, Christopher P.</cp:lastModifiedBy>
  <dcterms:created xsi:type="dcterms:W3CDTF">2025-10-14T18:33:54Z</dcterms:created>
  <dcterms:modified xsi:type="dcterms:W3CDTF">2025-10-30T15:11:16Z</dcterms:modified>
</cp:coreProperties>
</file>